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Lap APBDes" sheetId="1" r:id="rId1"/>
    <sheet name="CALK" sheetId="2" r:id="rId2"/>
    <sheet name="Aset Desa" sheetId="8" r:id="rId3"/>
    <sheet name="Realisasi Kegiatan" sheetId="6" r:id="rId4"/>
    <sheet name="Lintas Sektor" sheetId="5" r:id="rId5"/>
    <sheet name="Lap Keuangan" sheetId="7" r:id="rId6"/>
  </sheets>
  <externalReferences>
    <externalReference r:id="rId7"/>
    <externalReference r:id="rId8"/>
  </externalReferences>
  <definedNames>
    <definedName name="_xlnm.Print_Area" localSheetId="2">'Aset Desa'!$A$1:$J$183</definedName>
    <definedName name="_xlnm.Print_Area" localSheetId="1">CALK!$A$1:$H$257</definedName>
    <definedName name="_xlnm.Print_Area" localSheetId="0">'Lap APBDes'!$A$1:$G$42</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63" i="8"/>
  <c r="H95"/>
  <c r="H63"/>
  <c r="M15"/>
  <c r="M14"/>
  <c r="M13"/>
  <c r="M55" i="6"/>
  <c r="F54"/>
  <c r="M52"/>
  <c r="M51"/>
  <c r="M53"/>
  <c r="F50"/>
  <c r="M58"/>
  <c r="M57"/>
  <c r="I86"/>
  <c r="L65"/>
  <c r="I65"/>
  <c r="F65"/>
  <c r="M74"/>
  <c r="M72"/>
  <c r="K43"/>
  <c r="I43"/>
  <c r="L63"/>
  <c r="L43" s="1"/>
  <c r="M16" i="8" l="1"/>
  <c r="H174"/>
  <c r="F43" i="6"/>
  <c r="M59"/>
  <c r="M41" l="1"/>
  <c r="M40"/>
  <c r="M35" l="1"/>
  <c r="M30" l="1"/>
  <c r="M27"/>
  <c r="M22"/>
  <c r="M19"/>
  <c r="G31" i="5" l="1"/>
  <c r="M16" i="6"/>
  <c r="M87"/>
  <c r="M86" s="1"/>
  <c r="L86"/>
  <c r="F86"/>
  <c r="M84"/>
  <c r="M83"/>
  <c r="M82"/>
  <c r="M81"/>
  <c r="M80"/>
  <c r="L79"/>
  <c r="K79"/>
  <c r="I79"/>
  <c r="F79"/>
  <c r="M77"/>
  <c r="M76"/>
  <c r="M71"/>
  <c r="M70"/>
  <c r="M69"/>
  <c r="M68"/>
  <c r="M67"/>
  <c r="M63"/>
  <c r="M62"/>
  <c r="M61"/>
  <c r="M56"/>
  <c r="M54"/>
  <c r="M50"/>
  <c r="M49"/>
  <c r="M48"/>
  <c r="M46"/>
  <c r="M45"/>
  <c r="M44"/>
  <c r="M42"/>
  <c r="M39"/>
  <c r="M38"/>
  <c r="M37"/>
  <c r="M36"/>
  <c r="M34"/>
  <c r="M33"/>
  <c r="M32"/>
  <c r="M31"/>
  <c r="M29"/>
  <c r="M28"/>
  <c r="M26"/>
  <c r="M25"/>
  <c r="M24"/>
  <c r="M23"/>
  <c r="M21"/>
  <c r="M20"/>
  <c r="M18"/>
  <c r="M17"/>
  <c r="L15"/>
  <c r="K15"/>
  <c r="F15"/>
  <c r="K154" i="2"/>
  <c r="J154"/>
  <c r="K152"/>
  <c r="J152"/>
  <c r="L153"/>
  <c r="K153"/>
  <c r="J153"/>
  <c r="L151"/>
  <c r="K151"/>
  <c r="J151"/>
  <c r="L150"/>
  <c r="K150"/>
  <c r="J150"/>
  <c r="L149"/>
  <c r="K149"/>
  <c r="J149"/>
  <c r="L152" l="1"/>
  <c r="L154"/>
  <c r="M65" i="6"/>
  <c r="L89"/>
  <c r="M43"/>
  <c r="K89"/>
  <c r="M79"/>
  <c r="M15"/>
  <c r="F89"/>
  <c r="I15"/>
  <c r="I89" s="1"/>
  <c r="M89" l="1"/>
  <c r="H144" i="2" l="1"/>
  <c r="K116" l="1"/>
  <c r="J116"/>
  <c r="J110" l="1"/>
  <c r="K110"/>
  <c r="G84"/>
  <c r="F84"/>
  <c r="F34" i="1" l="1"/>
  <c r="H27" i="2"/>
  <c r="F28" i="1" l="1"/>
  <c r="K28"/>
  <c r="K29" s="1"/>
  <c r="F33"/>
  <c r="G168" i="2" l="1"/>
  <c r="G240" l="1"/>
  <c r="F240"/>
  <c r="H236"/>
  <c r="H237"/>
  <c r="H238"/>
  <c r="H239"/>
  <c r="H235"/>
  <c r="H240" l="1"/>
  <c r="H229" l="1"/>
  <c r="G229"/>
  <c r="F229"/>
  <c r="H224"/>
  <c r="H223"/>
  <c r="H222"/>
  <c r="G225"/>
  <c r="F225"/>
  <c r="H218"/>
  <c r="G219"/>
  <c r="F219"/>
  <c r="H217"/>
  <c r="G212"/>
  <c r="G206"/>
  <c r="G196"/>
  <c r="G189"/>
  <c r="G178"/>
  <c r="H211"/>
  <c r="H210"/>
  <c r="H209"/>
  <c r="H205"/>
  <c r="H204"/>
  <c r="H203"/>
  <c r="H202"/>
  <c r="H201"/>
  <c r="H200"/>
  <c r="H199"/>
  <c r="H195"/>
  <c r="H194"/>
  <c r="H193"/>
  <c r="H192"/>
  <c r="H188"/>
  <c r="H187"/>
  <c r="H186"/>
  <c r="H185"/>
  <c r="H184"/>
  <c r="H183"/>
  <c r="H182"/>
  <c r="H181"/>
  <c r="H177"/>
  <c r="H176"/>
  <c r="H175"/>
  <c r="H174"/>
  <c r="H173"/>
  <c r="F212"/>
  <c r="F206"/>
  <c r="F196"/>
  <c r="F189"/>
  <c r="F178"/>
  <c r="H178" s="1"/>
  <c r="G156"/>
  <c r="H167"/>
  <c r="H166"/>
  <c r="H165"/>
  <c r="H164"/>
  <c r="H163"/>
  <c r="H162"/>
  <c r="H161"/>
  <c r="H160"/>
  <c r="H159"/>
  <c r="H155"/>
  <c r="H154"/>
  <c r="H153"/>
  <c r="H152"/>
  <c r="H151"/>
  <c r="H150"/>
  <c r="H149"/>
  <c r="H145"/>
  <c r="H143"/>
  <c r="H142"/>
  <c r="H141"/>
  <c r="G146"/>
  <c r="F168"/>
  <c r="H168" s="1"/>
  <c r="F156"/>
  <c r="F146"/>
  <c r="H133"/>
  <c r="F135"/>
  <c r="G135"/>
  <c r="H134"/>
  <c r="H127"/>
  <c r="H126"/>
  <c r="G128"/>
  <c r="F128"/>
  <c r="G121"/>
  <c r="F121"/>
  <c r="H120"/>
  <c r="H119"/>
  <c r="H113"/>
  <c r="H112"/>
  <c r="G114"/>
  <c r="F114"/>
  <c r="H105"/>
  <c r="H104"/>
  <c r="H103"/>
  <c r="G106"/>
  <c r="F106"/>
  <c r="H95"/>
  <c r="H94"/>
  <c r="H93"/>
  <c r="H92"/>
  <c r="H91"/>
  <c r="H90"/>
  <c r="H89"/>
  <c r="G96"/>
  <c r="F96"/>
  <c r="H82"/>
  <c r="H84"/>
  <c r="H70"/>
  <c r="H69"/>
  <c r="H68"/>
  <c r="H67"/>
  <c r="H66"/>
  <c r="H65"/>
  <c r="H64"/>
  <c r="H63"/>
  <c r="H62"/>
  <c r="H61"/>
  <c r="H60"/>
  <c r="H59"/>
  <c r="G71"/>
  <c r="F71"/>
  <c r="H52"/>
  <c r="H51"/>
  <c r="H50"/>
  <c r="G53"/>
  <c r="F53"/>
  <c r="H35"/>
  <c r="H34"/>
  <c r="H32"/>
  <c r="H42"/>
  <c r="H43"/>
  <c r="H41"/>
  <c r="G44"/>
  <c r="F44"/>
  <c r="H156" l="1"/>
  <c r="G169"/>
  <c r="H121"/>
  <c r="H128"/>
  <c r="H135"/>
  <c r="H225"/>
  <c r="H219"/>
  <c r="H212"/>
  <c r="H206"/>
  <c r="H196"/>
  <c r="H189"/>
  <c r="F169"/>
  <c r="H146"/>
  <c r="H114"/>
  <c r="H106"/>
  <c r="H96"/>
  <c r="H71"/>
  <c r="H53"/>
  <c r="H44"/>
  <c r="H33"/>
  <c r="H36" s="1"/>
  <c r="G36"/>
  <c r="F36"/>
  <c r="G32" i="1"/>
  <c r="G31"/>
  <c r="G26"/>
  <c r="G25"/>
  <c r="G24"/>
  <c r="G23"/>
  <c r="G22"/>
  <c r="G18"/>
  <c r="G17"/>
  <c r="G16"/>
  <c r="G15"/>
  <c r="G14"/>
  <c r="G13"/>
  <c r="G11"/>
  <c r="F27"/>
  <c r="F19"/>
  <c r="E33"/>
  <c r="G33" s="1"/>
  <c r="E27"/>
  <c r="E19"/>
  <c r="G27" l="1"/>
  <c r="E28"/>
  <c r="E34" s="1"/>
  <c r="G19"/>
  <c r="G34" l="1"/>
  <c r="G28"/>
</calcChain>
</file>

<file path=xl/sharedStrings.xml><?xml version="1.0" encoding="utf-8"?>
<sst xmlns="http://schemas.openxmlformats.org/spreadsheetml/2006/main" count="1552" uniqueCount="765">
  <si>
    <t>TAHUN ANGGARAN 2019</t>
  </si>
  <si>
    <t>PENDAPATAN</t>
  </si>
  <si>
    <t>Dana Desa</t>
  </si>
  <si>
    <t>Pendapatan Lain lain</t>
  </si>
  <si>
    <t>JUMLAH PENDAPATAN</t>
  </si>
  <si>
    <t>BELANJA</t>
  </si>
  <si>
    <t>Bidang Penangulangan Bencana, Keadaan Darurat dan Mendesak Desa</t>
  </si>
  <si>
    <t>PEMBIAYAAN</t>
  </si>
  <si>
    <t>PEMBIAYAAN NETTO</t>
  </si>
  <si>
    <t>SILPA TAHUN BERJALAN</t>
  </si>
  <si>
    <t xml:space="preserve">JUMLAH BELANJA </t>
  </si>
  <si>
    <t>SURPLUS/(DEFISIT)</t>
  </si>
  <si>
    <t xml:space="preserve">Penerimaan Pembiayaan </t>
  </si>
  <si>
    <t>Pengeluaran Pembiayaan</t>
  </si>
  <si>
    <t>Ref</t>
  </si>
  <si>
    <t>Anggaran</t>
  </si>
  <si>
    <t>Realisasi</t>
  </si>
  <si>
    <t>Bidang Pelaksanaan Pembangunan Desa</t>
  </si>
  <si>
    <t>Bidang Pembinaan Kemasyaratan Desa</t>
  </si>
  <si>
    <t xml:space="preserve">Bidang Penyelenggaraan pemerintah Desa   </t>
  </si>
  <si>
    <t>Bidang Pemberdayaan Masyarakat Desa</t>
  </si>
  <si>
    <t xml:space="preserve">Pendapatan Asli Desa </t>
  </si>
  <si>
    <t>Pendapatan Transfer</t>
  </si>
  <si>
    <t xml:space="preserve">Bagian dr hasil pajak dan Retribusi Daerah </t>
  </si>
  <si>
    <t>Alokasi Dana Desa</t>
  </si>
  <si>
    <t xml:space="preserve">Bantuan Keuangan Propinsi </t>
  </si>
  <si>
    <t>Bantuan Keuangan Kabupaten/kota</t>
  </si>
  <si>
    <t>C.2</t>
  </si>
  <si>
    <t>C.3</t>
  </si>
  <si>
    <t>C.4</t>
  </si>
  <si>
    <t>C.6</t>
  </si>
  <si>
    <t>C.7</t>
  </si>
  <si>
    <t>C.8</t>
  </si>
  <si>
    <t>CATATAN ATAS LAPORAN KEUANGAN</t>
  </si>
  <si>
    <t>A. Informasi Umum</t>
  </si>
  <si>
    <t>B. Dasar Penyajian Laporan Keuangan</t>
  </si>
  <si>
    <t>Laporan Keuangan Desa berupa Laporan Realisasi APBDes sesuai basis kas dengan  dasar  harga  perolehan. Pendapatan dicatat pada saat kas diterima di Bank atau Kas dan Belanja dicatat pada saat kas dikeluarkan dan telah bersifat definitif.</t>
  </si>
  <si>
    <t>1. Rekonsiliasi SILPA dan Kas</t>
  </si>
  <si>
    <t>Mutasi Potongan Pajak</t>
  </si>
  <si>
    <t>- Penerimaan Potongan Pajak tahun anggaran berjalan</t>
  </si>
  <si>
    <t>- Setoran Pajak ke Kas Negara selama tahun  anggaran berjalan</t>
  </si>
  <si>
    <t>- Saldo Akhir Periode Potongan Pajak yg belum disetor ke Kas Negara</t>
  </si>
  <si>
    <t>Saldo Kas per 31 Desember 2019</t>
  </si>
  <si>
    <t>- Saldo Awal Periode Potongan Pajak yg belum disetor ke Kas Negara</t>
  </si>
  <si>
    <t>2. Pendapatan Asli Desa</t>
  </si>
  <si>
    <t>Pendapatan Asli Desa terdiri dari :</t>
  </si>
  <si>
    <t>a. Hasil Usaha Desa</t>
  </si>
  <si>
    <t>b. Hasil Aset</t>
  </si>
  <si>
    <t>c. Swadaya, Partisipasi, dan Gotong Royong</t>
  </si>
  <si>
    <t>d. Lain-lain PADes yang sah</t>
  </si>
  <si>
    <t>3.</t>
  </si>
  <si>
    <t>Dana Desa merupakan penerimaan desa yang diperoleh dari APBN. Jumlah penerimaan Dana Desa selama tahun anggaran 2019 adalah sebagai berikut:</t>
  </si>
  <si>
    <t>Tahap 1</t>
  </si>
  <si>
    <t>Tahap 2</t>
  </si>
  <si>
    <t>Tahap 3</t>
  </si>
  <si>
    <t>4. Bagian dari Hasil Pajak dan Retribusi Daerah</t>
  </si>
  <si>
    <t>Penerimaan Desa yang berasal dari Bagian dari hasil pajak dan Retribusi Daerah adalah sebagai berikut :</t>
  </si>
  <si>
    <t>5. Alokasi Dana Desa</t>
  </si>
  <si>
    <t xml:space="preserve">Penerimaan Desa yang berasal dari Alokasi Dana Desa (ADD) adalah sebagai beikut:      </t>
  </si>
  <si>
    <t>Tahap 4</t>
  </si>
  <si>
    <t>Tahap 5</t>
  </si>
  <si>
    <t>Tahap 6</t>
  </si>
  <si>
    <t>Tahap 7</t>
  </si>
  <si>
    <t>Tahap 8</t>
  </si>
  <si>
    <t>Tahap 9</t>
  </si>
  <si>
    <t>Tahap 10</t>
  </si>
  <si>
    <t>Tahap 11</t>
  </si>
  <si>
    <t>Tahap 12</t>
  </si>
  <si>
    <t>6. Bantuan Keuangan Propinsi</t>
  </si>
  <si>
    <t>7. Bantuan Keuangan Kabupaten</t>
  </si>
  <si>
    <t>Penerimaan Desa yang berasal dari Bantuan Keuangan Kabupaten Gunungkidul adalah sebagai berikut :</t>
  </si>
  <si>
    <t>Penerimaan Desa yang berasal dari Bantuan Keuangan Propinsi DIY adalah sebagai beikut:</t>
  </si>
  <si>
    <t>BKK</t>
  </si>
  <si>
    <t>8. Pendapatan lain-lain</t>
  </si>
  <si>
    <t>Pendapatan lain-lain terdiri dari:</t>
  </si>
  <si>
    <t>Penerimaan dari hasil kerjasama antar Desa</t>
  </si>
  <si>
    <t>Penerimaan dari hasil kerjasama Desa dengan pihak ketiga</t>
  </si>
  <si>
    <t>Penerimaan dari bantuan perusahaan yang berlokasi di Desa</t>
  </si>
  <si>
    <t>Hibah dan sumbangan dari pihak ketiga</t>
  </si>
  <si>
    <t>Koreksi kesalahan belanja tahun-tahun anggaran sebelumnya yang mengakibatkan penerimaan di kas Desa</t>
  </si>
  <si>
    <t>Bunga bank</t>
  </si>
  <si>
    <t>Lain-lain pendapatan yang sah</t>
  </si>
  <si>
    <t>9. Belanja - Bidang Penyelenggaraan Pemerintahan Desa</t>
  </si>
  <si>
    <t>Belanja untuk Bidang Penyelenggaraan Pemerintahan Desa adalah sebagai berikut :</t>
  </si>
  <si>
    <t>- Belanja Pegawai</t>
  </si>
  <si>
    <t>- Belanja Barang dan Jasa</t>
  </si>
  <si>
    <t>- Belanja Modal</t>
  </si>
  <si>
    <t>10. Belanja - Bidang Pembangunan Desa</t>
  </si>
  <si>
    <t>Belanja untuk Bidang Pembangunan Desa adalah sebagai berikut :</t>
  </si>
  <si>
    <t>11. Belanja - Bidang Pembinaan Kemasyarakatan Desa</t>
  </si>
  <si>
    <t>12. Belanja - Bidang Pemberdayaan Masyarakat Desa</t>
  </si>
  <si>
    <t>Belanja untuk Bidang Pemberdayaan Masyarakat Desa adalah sebagai berikut :</t>
  </si>
  <si>
    <t>13. Belanja - Bidang Penanggulangan Bencana, Keadaan Darurat dan Mendesak Desa</t>
  </si>
  <si>
    <t>Belanja untuk Bidang Penanggulangan Bencana, Keadaan Darurat dan Mendesak Desa adalah sebagai berikut :</t>
  </si>
  <si>
    <t>14. Belanja Desa dalam klasifikasi Ekonomi</t>
  </si>
  <si>
    <t>Jumlah Belanja Desa dalam klasifikasi ekonomi adalah sebagai berikut :</t>
  </si>
  <si>
    <t>Belanja Pegawai</t>
  </si>
  <si>
    <t>Penghasilan Tetap dan Tunjangan Kepala Desa</t>
  </si>
  <si>
    <t>Penghasilan Tetap dan Tunjangan Perangkat Desa</t>
  </si>
  <si>
    <t>Jaminan Kesehatan Kepala Desa dan Perangkat Desa</t>
  </si>
  <si>
    <t>Tunjangan BPD</t>
  </si>
  <si>
    <t>Belanja Barang dan Jasa</t>
  </si>
  <si>
    <t>Belanja Barang Perlengkapan Kantor</t>
  </si>
  <si>
    <t>Belanja Jasa Honorarium</t>
  </si>
  <si>
    <t>Belanja Operasional Aparatur Desa</t>
  </si>
  <si>
    <t>Belanja Jasa Sewa</t>
  </si>
  <si>
    <t>Belanja Operasional Perkantoran</t>
  </si>
  <si>
    <t>Belanja Pemeliharaan</t>
  </si>
  <si>
    <t>Belanja Barang dan Jasa yang diserahkan kepada Masyarakat</t>
  </si>
  <si>
    <t>Belanja Modal</t>
  </si>
  <si>
    <t>Belanja Modal Pengadaan Tanah</t>
  </si>
  <si>
    <t>Belanja Modal Peralatan, Mesin, dan Alat Berat</t>
  </si>
  <si>
    <t>Belanja Modal Kendaraan</t>
  </si>
  <si>
    <t>Belanja Modal Gedung dan Bangunan</t>
  </si>
  <si>
    <t>Belanja Modal Jalan</t>
  </si>
  <si>
    <t>Belanja Modal Jembatan</t>
  </si>
  <si>
    <t>Belanja Modal Irigasi/Embung/Air Sungai/Drainase</t>
  </si>
  <si>
    <t>Belanja Modal Jaringan/Irigasi</t>
  </si>
  <si>
    <t>Belanja Modal Lainnya</t>
  </si>
  <si>
    <t>Bidang Penyelenggaraan Pemerintahan Desa</t>
  </si>
  <si>
    <t>Sub Bidang Penyelenggaraan Belanja Penghasilan Tetap, Tunjangan dan Operasional Pemerintahan Desa</t>
  </si>
  <si>
    <t>Sub Bidang Sarana dan Prasarana Pemerintahan Desa</t>
  </si>
  <si>
    <t>Sub Bidang Administrasi Kependudukan, Pencatatan Sipil, Statistik dan Kearsipan</t>
  </si>
  <si>
    <t>Sub Bidang Tata Paja Pemerintahan, Perencanaan, Keuangan dan Pelaporan</t>
  </si>
  <si>
    <t>Sub Bidang Pertanahan</t>
  </si>
  <si>
    <t>Bidang Pembangunan Desa</t>
  </si>
  <si>
    <t>Sub Bidang Pendidikan</t>
  </si>
  <si>
    <t>Sub Bidang Kesehatan</t>
  </si>
  <si>
    <t>Sub Bidang Pekerjaan Umum dan Penataan Ruang</t>
  </si>
  <si>
    <t>Sub Bidang Kawasan Pemukiman</t>
  </si>
  <si>
    <t>Sub Bidang Kehutanan dan Lingkungan Hidup</t>
  </si>
  <si>
    <t>Sub Bidang Perhubungan, Komunikasi, dan Informatika</t>
  </si>
  <si>
    <t>Sub Bidang Energi dan Sumber Daya Mineral</t>
  </si>
  <si>
    <t>Sub Bidang Pariwisata</t>
  </si>
  <si>
    <t>Bidang Pembinaan Masyarakat Desa</t>
  </si>
  <si>
    <t>Sub Bidang Ketentraman, Ketertiban Umum, Dan Perlindungan Masyarakat</t>
  </si>
  <si>
    <t>Sub Bidang Kebudayaan dan Keagamaan</t>
  </si>
  <si>
    <t>Sub Bidang Kepemudaan dan Olah Raga</t>
  </si>
  <si>
    <t>Sub Bidang Kelembagaan Masyarakat</t>
  </si>
  <si>
    <t>Sub Bidang Kelautan dan Perikanan</t>
  </si>
  <si>
    <t>Sub Bidang Pertanian dan Peternakan</t>
  </si>
  <si>
    <t>Sub Bidang Peningkatan Kapasitas Aparatur Desa</t>
  </si>
  <si>
    <t>Sub Bidang Pemberdayaan Perempuan, Perlindungan Anak dan Keluarga</t>
  </si>
  <si>
    <t>Sub Bidang Koperasi, Usaha Mikro Kecil Dan Menengah (UMKM)</t>
  </si>
  <si>
    <t>Sub Bidang Dukungan Penanaman Modal</t>
  </si>
  <si>
    <t>Sub Bidang Perdagangan dan Perindustrian</t>
  </si>
  <si>
    <t>Bidang Penanggulangan Bencana, Keadaan Darurat dan Mendesak Desa</t>
  </si>
  <si>
    <t>Sub Bidang Penanggulangan Bencana</t>
  </si>
  <si>
    <t>Sub Bidang Keadaan Darurat</t>
  </si>
  <si>
    <t>Sub Bidang Keadaan Mendesak</t>
  </si>
  <si>
    <t>16. Pembiayaan</t>
  </si>
  <si>
    <t>Jumlah Netto pembiayaan tahun Anggaran 2019 adalah sebagai berikut :</t>
  </si>
  <si>
    <t>Penerimaan Pembiayaan</t>
  </si>
  <si>
    <t>Penerimaan Pembiayaan terdiri dari</t>
  </si>
  <si>
    <t>1. SILPA Tahun Anggaran sebelumnya</t>
  </si>
  <si>
    <t>2. Pencairan Dana Cadangan</t>
  </si>
  <si>
    <t>3. Hasi Penjualan Kekayaan Desa yang dipisahkan</t>
  </si>
  <si>
    <t>Pengeluaran Pembiayaan terdiri dari :</t>
  </si>
  <si>
    <t>1. Pembentukan Dana Cadangan</t>
  </si>
  <si>
    <t>2. Penyertaan Modal Desa</t>
  </si>
  <si>
    <t>17. Aset Desa</t>
  </si>
  <si>
    <t>Perolehan Aset Desa adalah sebagai berikut</t>
  </si>
  <si>
    <t>Tanah</t>
  </si>
  <si>
    <t>Gedung dan Bangunan</t>
  </si>
  <si>
    <t>Aset Tetap lainnya</t>
  </si>
  <si>
    <t>Konstruksi dalam pengerjaan</t>
  </si>
  <si>
    <t>Rincian Aset Tetap untuk masing-masing klasifikasi diatas dapat dilihat pada lampiran III</t>
  </si>
  <si>
    <t>18. Penyertaan Modal Desa</t>
  </si>
  <si>
    <t>Penyertaan Modal Desa pada BUMDes adalah sebagai berikut :</t>
  </si>
  <si>
    <t>Lebih / (Kurang)</t>
  </si>
  <si>
    <t>Penambahan/ (Pengurangan)</t>
  </si>
  <si>
    <t>SILPA tahun anggaran 2019</t>
  </si>
  <si>
    <t>...........................</t>
  </si>
  <si>
    <t>Kepala Desa</t>
  </si>
  <si>
    <t>JUMLAH BELANJA DESA</t>
  </si>
  <si>
    <t>Kegiatan Penanggulangan Bencana</t>
  </si>
  <si>
    <t>Bidang Penanggulangan Bencana, Darurat dan Mendesak Desa</t>
  </si>
  <si>
    <t>Pembangunan/Rehab Pasar Desa/Kios Milik Desa</t>
  </si>
  <si>
    <t>4.7.02</t>
  </si>
  <si>
    <t>Bidang Pemberdayaan Masyarakat</t>
  </si>
  <si>
    <t>Operasional PKK</t>
  </si>
  <si>
    <t>3.4.96.</t>
  </si>
  <si>
    <t>Operasional LPMD/LPMP</t>
  </si>
  <si>
    <t>3.4.95.</t>
  </si>
  <si>
    <t>Optimalisasi peran TKPK Desa</t>
  </si>
  <si>
    <t>3.4.92.</t>
  </si>
  <si>
    <t>Pembentukan lembaga kemasyarakatan desa</t>
  </si>
  <si>
    <t>3.4.90.</t>
  </si>
  <si>
    <t>Operasional Karang Taruna</t>
  </si>
  <si>
    <t>3.3.93.</t>
  </si>
  <si>
    <t>Pelaksanaan peringatan hari besar nasional</t>
  </si>
  <si>
    <t>3.3.90.</t>
  </si>
  <si>
    <t>Pengiriman Kontingen Group Kesenian &amp; Kebudayaan</t>
  </si>
  <si>
    <t>3.2.02</t>
  </si>
  <si>
    <t>Bidang Pembinaan Kemasyarakatan</t>
  </si>
  <si>
    <t>2.3.14.</t>
  </si>
  <si>
    <t>Pembangunan/Rehabilitasi/Peningkatan/Pengerasan Jalan Lingkungan Pemukiman</t>
  </si>
  <si>
    <t>2.3.11.</t>
  </si>
  <si>
    <t>2.3.10.</t>
  </si>
  <si>
    <t>Insentif kader kesehatan/KB</t>
  </si>
  <si>
    <t>2.2.98.</t>
  </si>
  <si>
    <t>Pemberian Makanan Tambahan untuk Balita/Siswa PAUD</t>
  </si>
  <si>
    <t>2.2.94.</t>
  </si>
  <si>
    <t>Penyelenggaraan Desa Siaga Kesehatan</t>
  </si>
  <si>
    <t>2.2.04.</t>
  </si>
  <si>
    <t>2.2.02.</t>
  </si>
  <si>
    <t>Penyelenggaraan PAUD milik Desa</t>
  </si>
  <si>
    <t>2.1.01.</t>
  </si>
  <si>
    <t>Intensifikasi Pemungutan Pajak Daerah/PBB</t>
  </si>
  <si>
    <t>1.5.94.</t>
  </si>
  <si>
    <t>Penyusunan Laporan Keuangan bulanan/SPJ dan semesteran</t>
  </si>
  <si>
    <t>1.4.90.</t>
  </si>
  <si>
    <t>Dukungan &amp; Sosialisasi Pelaksanaan Pemilihan Pilkades, Pemilihan Ka. Kewilayahan &amp;  BPD</t>
  </si>
  <si>
    <t>1.4.10.</t>
  </si>
  <si>
    <t>Pengembangan Sistem Informasi Desa</t>
  </si>
  <si>
    <t>1.4.08.</t>
  </si>
  <si>
    <t>Penyusunan Laporan Kepala Desa, LPPDesa dan Informasi Kepada Masyarakat</t>
  </si>
  <si>
    <t>1.4.07.</t>
  </si>
  <si>
    <t>Penyusunan Dokumen Keuangan Desa (APBDes, APBDes Perubahan, LPJ dll)</t>
  </si>
  <si>
    <t>1.4.04.</t>
  </si>
  <si>
    <t>Penyusunan Dokumen Perencanaan Desa (RPJMDes/RKPDesa dll)</t>
  </si>
  <si>
    <t>1.4.03.</t>
  </si>
  <si>
    <t>Penyelenggaraan Musyawarah Desa Lainnya</t>
  </si>
  <si>
    <t>1.4.02.</t>
  </si>
  <si>
    <t>Penyelenggaraan Musyawarah Perencanaan Desa/Pembahasan APBDes (Reguler)</t>
  </si>
  <si>
    <t>1.4.01.</t>
  </si>
  <si>
    <t>Penyusunan monografi desa</t>
  </si>
  <si>
    <t>1.3.90.</t>
  </si>
  <si>
    <t>Penyusunan, Pendataan, dan Pemutakhiran Profil Desa</t>
  </si>
  <si>
    <t>1.3.02.</t>
  </si>
  <si>
    <t>Penyediaan Jasa Perbaikan/Servis Peralatan Kerja</t>
  </si>
  <si>
    <t>1.2.95.</t>
  </si>
  <si>
    <t>Rehabilitasi/Pemeliharaan Kendaraan Dinas/Operasional</t>
  </si>
  <si>
    <t>1.2.94.</t>
  </si>
  <si>
    <t>Pengadaan Peralatan Kerja</t>
  </si>
  <si>
    <t>1.2.90.</t>
  </si>
  <si>
    <t>Operasional RT dan RW</t>
  </si>
  <si>
    <t>1.1.07</t>
  </si>
  <si>
    <t>Operasional BPD</t>
  </si>
  <si>
    <t>1.1.06</t>
  </si>
  <si>
    <t>1.1.05</t>
  </si>
  <si>
    <t>Operasional Pemerintah Desa</t>
  </si>
  <si>
    <t>1.1.04</t>
  </si>
  <si>
    <t>Jaminan Sosial Kepala Desa dan Perangkat Desa</t>
  </si>
  <si>
    <t>1.1.03</t>
  </si>
  <si>
    <t>1.1.02</t>
  </si>
  <si>
    <t>1.1.01</t>
  </si>
  <si>
    <t>BIDANG PENYELENGGARAN PEMERINTAHAN DESA</t>
  </si>
  <si>
    <t>1.</t>
  </si>
  <si>
    <t>(Rp)</t>
  </si>
  <si>
    <t>Capaian (%)</t>
  </si>
  <si>
    <t>Satuan</t>
  </si>
  <si>
    <t>Volume</t>
  </si>
  <si>
    <t>Bentuk Lain</t>
  </si>
  <si>
    <t>Lain-lain (Rp)</t>
  </si>
  <si>
    <t>Alokasi Dana Desa (Rp)</t>
  </si>
  <si>
    <t>Dana Desa (Rp)</t>
  </si>
  <si>
    <t>REALISASI</t>
  </si>
  <si>
    <t>RENCANA</t>
  </si>
  <si>
    <t>SUMBER DANA</t>
  </si>
  <si>
    <t>OUTPUT</t>
  </si>
  <si>
    <t>Nama Output</t>
  </si>
  <si>
    <t>Program / Kegiatan</t>
  </si>
  <si>
    <t>Kode Rek.</t>
  </si>
  <si>
    <t>LAPORAN REALISASI KEGIATAN</t>
  </si>
  <si>
    <t>bln</t>
  </si>
  <si>
    <t>paket</t>
  </si>
  <si>
    <t>unit</t>
  </si>
  <si>
    <t>No</t>
  </si>
  <si>
    <t>Jenis</t>
  </si>
  <si>
    <t>Talud</t>
  </si>
  <si>
    <t>Terbayarnya Jamkes Kades dan Perangkat Desa</t>
  </si>
  <si>
    <t>Tesedianya operasional selama 1 th</t>
  </si>
  <si>
    <t>Terbayarnya Tunj BPD</t>
  </si>
  <si>
    <t>Tersedianya Operasional BPD</t>
  </si>
  <si>
    <t>Terbayarnya Pajak kendaraan dan servis kendaraan dinas</t>
  </si>
  <si>
    <t>Dokumen monografi 2019</t>
  </si>
  <si>
    <t>Pengelolaan SID</t>
  </si>
  <si>
    <t>Dokumen Laporan SPJ Bulanan</t>
  </si>
  <si>
    <t>Terbayarnya Insentif pendidik PAUD</t>
  </si>
  <si>
    <t>Rakor pengurus Desa Siaga</t>
  </si>
  <si>
    <t>PMT Balita</t>
  </si>
  <si>
    <t>Insentif Kader kesehatan dan Posyandu</t>
  </si>
  <si>
    <t>Pengiriman kontingen gelar budaya</t>
  </si>
  <si>
    <t>operasional Karang Taruna</t>
  </si>
  <si>
    <t>Operasional LPMD</t>
  </si>
  <si>
    <t>Operasional TKPKDes</t>
  </si>
  <si>
    <t>Tanggap darurat</t>
  </si>
  <si>
    <t>PROGRAM SEKTORAL, PROGRAM DAERAH, DAN PROGRAM LAINNYA YANG MASUK KE DESA</t>
  </si>
  <si>
    <t>Desa</t>
  </si>
  <si>
    <t>Kecamatan</t>
  </si>
  <si>
    <t>Kabupaten</t>
  </si>
  <si>
    <t>Provinsi</t>
  </si>
  <si>
    <t>Program</t>
  </si>
  <si>
    <t>Lokasi</t>
  </si>
  <si>
    <t>Jumlah</t>
  </si>
  <si>
    <t>Sumber Dana</t>
  </si>
  <si>
    <t>Kegiatan</t>
  </si>
  <si>
    <t xml:space="preserve">Rehabiltasi Jalan </t>
  </si>
  <si>
    <t>Pengaspalan</t>
  </si>
  <si>
    <t>Paket</t>
  </si>
  <si>
    <t>APBD Kab</t>
  </si>
  <si>
    <t>-</t>
  </si>
  <si>
    <t>: Playen</t>
  </si>
  <si>
    <t>: Gunungkidul</t>
  </si>
  <si>
    <t>: D.I. Yogyakarta</t>
  </si>
  <si>
    <t>Daman Huri</t>
  </si>
  <si>
    <t>Kepala Desa          : Daman Huri</t>
  </si>
  <si>
    <t>Bendahara Desa  : Tugiyat</t>
  </si>
  <si>
    <t>Kantor Pemerintahan Desa beralamat di Ketangi RT 05 RW 03, Banyusoco,Playen, Gunungkidul</t>
  </si>
  <si>
    <t>Penghargaan Purna Tugas Kepala Desa</t>
  </si>
  <si>
    <t>Jl. Banyusoco-Kedungwanglu (0330)</t>
  </si>
  <si>
    <t>Pembangunan Talud Jalan</t>
  </si>
  <si>
    <t>Jl. Gedad-Bibal</t>
  </si>
  <si>
    <t>Pembangunan Saluran air</t>
  </si>
  <si>
    <t>Drainase</t>
  </si>
  <si>
    <t>Jl. Gembol-Gedad</t>
  </si>
  <si>
    <t>Pembangunan Sarana Air Minum Masyarakat</t>
  </si>
  <si>
    <t>PAMSIMAS</t>
  </si>
  <si>
    <t>Desa Banyusoco</t>
  </si>
  <si>
    <t>APBN</t>
  </si>
  <si>
    <t>JUMLAH TOTAL</t>
  </si>
  <si>
    <t>: Banyusoco</t>
  </si>
  <si>
    <t>Kepala Desa Banyusoco</t>
  </si>
  <si>
    <t>Terbayarnya Siltap&amp; Tunjangan  Kepala Desa</t>
  </si>
  <si>
    <t>Terbayarnya Siltap &amp; Tunjangan perangkat Desa</t>
  </si>
  <si>
    <t>Terbayarnya Intensif RT RW</t>
  </si>
  <si>
    <t>Pemeliharaan Gedung/Prasarana Kantor Desa</t>
  </si>
  <si>
    <t>s</t>
  </si>
  <si>
    <t>1.2.02.</t>
  </si>
  <si>
    <t>Terlaksananya pemeliharaan  gedung kantor</t>
  </si>
  <si>
    <t>pembelian Laptop</t>
  </si>
  <si>
    <t>Sevis printer dan laptop, tower Internet</t>
  </si>
  <si>
    <t>Pelayanan Administrasi Umum dan  Kependudukan</t>
  </si>
  <si>
    <t>Tertib Administrasi Kependudukaan</t>
  </si>
  <si>
    <t>Pemutakhiran profil desa</t>
  </si>
  <si>
    <t>Pendataan keluarga/rumah tangga miskin</t>
  </si>
  <si>
    <t>1.3.01</t>
  </si>
  <si>
    <t>1.3.91</t>
  </si>
  <si>
    <t>Terdatanya  Rumah Tangga Miskin</t>
  </si>
  <si>
    <t>Terselenggaranya Musdes RKPDes, APBDes  dan  Musrenbangdes</t>
  </si>
  <si>
    <t>Musyawarah Padukuhan</t>
  </si>
  <si>
    <t>Dokumen Perubahan RKPDes 2019 &amp; RKPDes 2020</t>
  </si>
  <si>
    <t>Dokumen LPJ APBDes 2018,Perubahan APBDes 2019 dan APBDes 2020</t>
  </si>
  <si>
    <t>1.4.06</t>
  </si>
  <si>
    <t>Penyusunan Kebijakan Desa (Perdes/Perkades selain Perencanaan/Keuangan)</t>
  </si>
  <si>
    <t>Terbentuknya Perdes Pengelolaan kekayaan &amp; Pungutan Desa</t>
  </si>
  <si>
    <t>Dukumen LPPDes, IPPDes,Laporan Akhir Kades</t>
  </si>
  <si>
    <t>Terbentuk pengurus BPD Baru &amp; Pemilihan Kepala Desa</t>
  </si>
  <si>
    <t>1.4.92</t>
  </si>
  <si>
    <t>Penghargaan purna tugas bagi aparatur pemerintahan desa</t>
  </si>
  <si>
    <t>Terbayarnya Penghargaan Purna Tugas Kades</t>
  </si>
  <si>
    <t>1.4.95</t>
  </si>
  <si>
    <t>Pengadaan pakaian dinas/seragam</t>
  </si>
  <si>
    <t>Tersedianya seragam Perangkat Desa</t>
  </si>
  <si>
    <t>Terlaksananya Pajak PBB Tanah Kas Desa &amp; Pajak PBB Se Desa banyusoco</t>
  </si>
  <si>
    <t>Penyelenggaraan Posyandu Lansia</t>
  </si>
  <si>
    <t>Pemberian PMT Lansia</t>
  </si>
  <si>
    <t>Pengadaan Sarana/Prasarana Posyandu/Polindes/PKD **</t>
  </si>
  <si>
    <t>Tersedianya Timbangan &amp; Tensi Balita</t>
  </si>
  <si>
    <t>2.2.09</t>
  </si>
  <si>
    <t>Rabat Beton 8 Padukuhan</t>
  </si>
  <si>
    <t>Pengerasan Jalan lingkungan 8 Padukuhan di Desa Banyusoco</t>
  </si>
  <si>
    <t>2.3.15</t>
  </si>
  <si>
    <t>Pembangunan/Rehabilitasi/Peningkatan Balai Desa/Balai Kemasyarakatan **)</t>
  </si>
  <si>
    <t>Rehab balai Desa &amp; balai Padukuhan Kepek 2, Klepu dan Sawahlor</t>
  </si>
  <si>
    <t>2.3.20</t>
  </si>
  <si>
    <t>Pembangunan/Rehabilitasi/Peningkatan Monumen/Gapura/Batas Desa **)</t>
  </si>
  <si>
    <t>Gapura Perbatasan Desa</t>
  </si>
  <si>
    <t>Dukungan Pelaksanaan Program Pembangunan/Rehab Rumah Tidak Layak Huni GAKIN</t>
  </si>
  <si>
    <t>2.4.01.</t>
  </si>
  <si>
    <t>Stimulan material RTLH Gakin</t>
  </si>
  <si>
    <t>Pembangunan/Rehabilitasi/Peningkatan Sumber Air Bersih Milik Desa **)</t>
  </si>
  <si>
    <t>2.4.11.</t>
  </si>
  <si>
    <t>Pengembangan PAMSIMAS</t>
  </si>
  <si>
    <t>Pembangunan/Rehabilitas/Peningkatan Fasilitas Jamban Umum/MCK umum, dll **)</t>
  </si>
  <si>
    <t>Pemberian stimulan jamban sehat</t>
  </si>
  <si>
    <t>2.4.14</t>
  </si>
  <si>
    <t>2.4.91</t>
  </si>
  <si>
    <t>Adanya MCK komunal di kios desa</t>
  </si>
  <si>
    <t>Stimulan material jamban sehat Gakin</t>
  </si>
  <si>
    <t>3.1.01</t>
  </si>
  <si>
    <t>Koordinasi Pembinaan Keamanan, Ketertiban &amp; Perlindungan Masy. Skala Lokal Desa</t>
  </si>
  <si>
    <t>Pembinaan Linmas Desa</t>
  </si>
  <si>
    <t>3.2.91.</t>
  </si>
  <si>
    <t>Pengembangan kehidupan sosial keagamaan</t>
  </si>
  <si>
    <t>Pembelian Karpet Masjid dan Gereja</t>
  </si>
  <si>
    <t>Terlaksananya Peringatan HUT RI</t>
  </si>
  <si>
    <t>Pembinaan LKMD/LPM/LPMD</t>
  </si>
  <si>
    <t>Pembinaan LPMD</t>
  </si>
  <si>
    <t>3.4.02</t>
  </si>
  <si>
    <t>3.4.03</t>
  </si>
  <si>
    <t>Pembinaan PKK</t>
  </si>
  <si>
    <t>Pembinaan Administrasi PKK</t>
  </si>
  <si>
    <t>Terbentuknya pengurus LKD baru</t>
  </si>
  <si>
    <t>3.4.91.</t>
  </si>
  <si>
    <t>Pembinaan Kader Pemberdayaan Masyarakat</t>
  </si>
  <si>
    <t>Pembinaan Kader KB &amp; Posyandu</t>
  </si>
  <si>
    <t>Pelatihan pengolahan hasil pertanian/peternakan</t>
  </si>
  <si>
    <t>4.2.91.</t>
  </si>
  <si>
    <t>4.3.02.</t>
  </si>
  <si>
    <t>Peningkatan Kapatitas Perangkat Desa</t>
  </si>
  <si>
    <t>Pelatihan Pengolahan hasil pertanian</t>
  </si>
  <si>
    <t>Pembinaan Administrasi Perangkat Desa</t>
  </si>
  <si>
    <t>Peningkatan Kapasitas BPD</t>
  </si>
  <si>
    <t>4.3.03.</t>
  </si>
  <si>
    <t>Pembinaan Administrasi BPD</t>
  </si>
  <si>
    <t>4.4.03.</t>
  </si>
  <si>
    <t>Pelatihan dan Penguatan Penyandang Difable (Penyandang Disabilitas)</t>
  </si>
  <si>
    <t>Pelatihan bagi penyandang Difabel</t>
  </si>
  <si>
    <t>Pembangunan kios pasar</t>
  </si>
  <si>
    <t>DAMAN HURI</t>
  </si>
  <si>
    <t>Eksplorasi dan Pelayanan Air Bersih</t>
  </si>
  <si>
    <t xml:space="preserve">Pengeboran Air Tanah </t>
  </si>
  <si>
    <t>Padukuhan Ketangi, Desa Banyusoco</t>
  </si>
  <si>
    <t>Pembangunan/Rehabilitasi/Peningkatan Prasarana Jalan Desa (Pembangunan Talud Jalan)</t>
  </si>
  <si>
    <t>Talud jalan 8 Padukuhan</t>
  </si>
  <si>
    <t>Pembangunan/Rehabilitasi/Peningkatan Prasarana Jalan Desa (Saluran air/selokan)</t>
  </si>
  <si>
    <t>m</t>
  </si>
  <si>
    <t>Pembangunan/Rehabilitasi/Peningkatan Prasarana Jalan Desa (Pembangunan Buk deker)</t>
  </si>
  <si>
    <t>Buk Deker di Pad. Kepek 1 &amp; Klepu</t>
  </si>
  <si>
    <t xml:space="preserve"> Saluran air Pad. Kedungwanglu, Klepu, Sawahlor.</t>
  </si>
  <si>
    <t>Pembangunan/Peningkatan Jalan Desa (jalan rabat beton)</t>
  </si>
  <si>
    <t>Rabat Beton Padukuhan Kepek 1</t>
  </si>
  <si>
    <t xml:space="preserve"> Pad. Ketangi &amp; Banyusoco</t>
  </si>
  <si>
    <t>Rabat Betonlingkungan  Pad. Kepek 1</t>
  </si>
  <si>
    <t>Pengerasan jalan di Padukuhan Kepek 1</t>
  </si>
  <si>
    <t>LAMPIRAN III</t>
  </si>
  <si>
    <t>PERATURAN DESA BANYUSOCO</t>
  </si>
  <si>
    <t>NOMOR 1 TAHUN 2020</t>
  </si>
  <si>
    <t>TENTANG</t>
  </si>
  <si>
    <t xml:space="preserve">LAPORAN PERTANGGUNGJAWABAN </t>
  </si>
  <si>
    <t>REALISASI ANGGARAN PENDAPATAN DAN</t>
  </si>
  <si>
    <t>BELANJA DESA TAHUN ANGGARAN 2019</t>
  </si>
  <si>
    <t>Jambanisasi Gakin</t>
  </si>
  <si>
    <t>Padukuhan Kepek 1, Desa Banyusoco</t>
  </si>
  <si>
    <t>Jamban sehat</t>
  </si>
  <si>
    <t>PERIODE  01 JANUARI - 31 DESEMBER</t>
  </si>
  <si>
    <t>LAMPIRAN II</t>
  </si>
  <si>
    <t>PEMERINTAH DESA BANYUSOCO</t>
  </si>
  <si>
    <t xml:space="preserve">LAPORAN REALISASI APB DESA </t>
  </si>
  <si>
    <t>KECAMATAN PLAYEN</t>
  </si>
  <si>
    <t>KABUPATEN GUNUNGKIDUL</t>
  </si>
  <si>
    <t>KECAMATAN PLAYEN KABUPATEN GUNUNGKIDUL</t>
  </si>
  <si>
    <t>Laporan Realisasi APBDes</t>
  </si>
  <si>
    <t>I</t>
  </si>
  <si>
    <t>II</t>
  </si>
  <si>
    <t>Catatan Atas Laporan Keuangan</t>
  </si>
  <si>
    <t>A.</t>
  </si>
  <si>
    <t>B.</t>
  </si>
  <si>
    <t>C.</t>
  </si>
  <si>
    <t>Dasar Penyajian Laporan Keuangan</t>
  </si>
  <si>
    <t>C. Rincian Pos Laporan Keuangan</t>
  </si>
  <si>
    <t>Rincian Pos Laporan Keuangan</t>
  </si>
  <si>
    <t>Informasi Umum</t>
  </si>
  <si>
    <t>3. Dana Desa</t>
  </si>
  <si>
    <t>15. Belanja Desa dalam klasifikasi Sub Bidang (Fungsi )</t>
  </si>
  <si>
    <t>LAMPIRAN  I</t>
  </si>
  <si>
    <t>Laporan Keuangan pemerintah Desa Banyusoco</t>
  </si>
  <si>
    <t>Kecamatan Playen Kabupaten Gunungkidul</t>
  </si>
  <si>
    <t>Tahun Anggaran 2019</t>
  </si>
  <si>
    <t>Daftar isi</t>
  </si>
  <si>
    <t>Lampiran   I.a. Laporan Realisasi APBDes</t>
  </si>
  <si>
    <t>Lampiran   I.b. Catatan Atas Laporan Keuangan</t>
  </si>
  <si>
    <t>III</t>
  </si>
  <si>
    <t>Rincian Aset Tetap Desa</t>
  </si>
  <si>
    <t xml:space="preserve">Pemerintah Desa Banyusoco merupakan Desa di Kecamatan Playen, Kabupaten Gunungkidul. Sesuai dengan </t>
  </si>
  <si>
    <t>Keputusan  Bupati No. ............Tangal ...............................saat ini kepengurusan Pemerintahan Desa Banyusoco</t>
  </si>
  <si>
    <t>Halaman</t>
  </si>
  <si>
    <t xml:space="preserve">      dan Mendesak Desa</t>
  </si>
  <si>
    <t xml:space="preserve">13. Belanja - Bidang Penanggulangan Bencana, Keadaan Darurat </t>
  </si>
  <si>
    <t>Sekretaris Desa     : Sumarwanto, S.Pd.I</t>
  </si>
  <si>
    <t>Banyusoco,  24  Januari 2020</t>
  </si>
  <si>
    <t>Banyusoco,   24  Januari 2020</t>
  </si>
  <si>
    <t>Banyusoco,   24    Januari 2020</t>
  </si>
  <si>
    <t>Banyusoco,    24  Januari 2020</t>
  </si>
  <si>
    <t>7 sd 11</t>
  </si>
  <si>
    <t>Lampiran I.c. Format Rincian Aset Tetap Desa</t>
  </si>
  <si>
    <t>Pemerintah Desa Banyusoco</t>
  </si>
  <si>
    <t>Rincian Aset Tetap  Desa</t>
  </si>
  <si>
    <t>Per 31 Desember 2019</t>
  </si>
  <si>
    <t>No.</t>
  </si>
  <si>
    <t>Klas Aset dan Nama/IdentitasAset Tetap</t>
  </si>
  <si>
    <t>Bukti Kepemilikan</t>
  </si>
  <si>
    <t>Kode Aset Tetap</t>
  </si>
  <si>
    <t>Tahun Perolehan</t>
  </si>
  <si>
    <t>Nilai Perolehan</t>
  </si>
  <si>
    <t>Kondisi</t>
  </si>
  <si>
    <t>Keterangan</t>
  </si>
  <si>
    <t xml:space="preserve">Jenis  </t>
  </si>
  <si>
    <t xml:space="preserve">Nomor </t>
  </si>
  <si>
    <t xml:space="preserve">Tanggal  </t>
  </si>
  <si>
    <t>Aset Tetap</t>
  </si>
  <si>
    <t>Sub Total 1</t>
  </si>
  <si>
    <t>Peralatan dan Mesin</t>
  </si>
  <si>
    <t>1  Peralatan Komputer</t>
  </si>
  <si>
    <t>a. Laptop Samsung</t>
  </si>
  <si>
    <t>Hak Milik</t>
  </si>
  <si>
    <t>12.34.03.03.2001.2012</t>
  </si>
  <si>
    <t>1.3.2.08.03</t>
  </si>
  <si>
    <t>RB</t>
  </si>
  <si>
    <t>1 unit</t>
  </si>
  <si>
    <t>Mesin</t>
  </si>
  <si>
    <t xml:space="preserve">     Laptop Asus  x 450 ca</t>
  </si>
  <si>
    <t>12.34.03.03.2001.2014</t>
  </si>
  <si>
    <t>RR</t>
  </si>
  <si>
    <t>Laptop</t>
  </si>
  <si>
    <t xml:space="preserve">     Laptop Asus  x 453 m</t>
  </si>
  <si>
    <t>12.34.03.03.2001.2015</t>
  </si>
  <si>
    <t>4 unit</t>
  </si>
  <si>
    <t xml:space="preserve">     Laptop Asus x 453 s</t>
  </si>
  <si>
    <t>12.34.03.03.2001.2016</t>
  </si>
  <si>
    <t>B</t>
  </si>
  <si>
    <t xml:space="preserve">     Laptop Lenovo</t>
  </si>
  <si>
    <t>12.34.03.03.2001.2018</t>
  </si>
  <si>
    <t>12.34.03.03.2001.2019</t>
  </si>
  <si>
    <t>b. Monitor</t>
  </si>
  <si>
    <t>12.34.03.03.2001.2013</t>
  </si>
  <si>
    <t>1.3.2.08.02</t>
  </si>
  <si>
    <t>1 paket</t>
  </si>
  <si>
    <t>12.34.03.03.2001.2017</t>
  </si>
  <si>
    <t>d.Printer epson tx 1231</t>
  </si>
  <si>
    <t>1.3.2.08.08</t>
  </si>
  <si>
    <t xml:space="preserve">     Printer laserjet HP</t>
  </si>
  <si>
    <t xml:space="preserve">    Printer canon pixma</t>
  </si>
  <si>
    <t xml:space="preserve">   Printer HP Laserjet Pro p 110</t>
  </si>
  <si>
    <t xml:space="preserve">   Printer Epson L 220</t>
  </si>
  <si>
    <t xml:space="preserve">   Printer HP Laserjet Pro m 112</t>
  </si>
  <si>
    <t xml:space="preserve">   Printer Epson L 360</t>
  </si>
  <si>
    <t>2.Peralatan Kantor</t>
  </si>
  <si>
    <t>Filling Cabinet brother</t>
  </si>
  <si>
    <t>1.3.2.06.05</t>
  </si>
  <si>
    <t xml:space="preserve">1 unit </t>
  </si>
  <si>
    <t>Filling Cabinet Super VIP</t>
  </si>
  <si>
    <t>Filling Cabinet VIP</t>
  </si>
  <si>
    <t>almari arsip besi VIP</t>
  </si>
  <si>
    <t>2 unit</t>
  </si>
  <si>
    <t>almari kayu</t>
  </si>
  <si>
    <t>Counter desk pelayanan</t>
  </si>
  <si>
    <t>1.3.3.07.03</t>
  </si>
  <si>
    <t>1 set</t>
  </si>
  <si>
    <t>Meja kerja set</t>
  </si>
  <si>
    <t>kursi set</t>
  </si>
  <si>
    <t>1.3.2.07.03</t>
  </si>
  <si>
    <t>2 set</t>
  </si>
  <si>
    <t>kursi tunggu kayu</t>
  </si>
  <si>
    <t>kursi tunggu stainless</t>
  </si>
  <si>
    <t>kursi kerja Brother</t>
  </si>
  <si>
    <t>20 unit</t>
  </si>
  <si>
    <t>kursi rapat polaris biru</t>
  </si>
  <si>
    <t>60 unit</t>
  </si>
  <si>
    <t>Kipas angin maspion</t>
  </si>
  <si>
    <t>1.3.2.07.04</t>
  </si>
  <si>
    <t>Televisi Samsung</t>
  </si>
  <si>
    <t>1.3.2.09.10</t>
  </si>
  <si>
    <t>.Mesin Tik</t>
  </si>
  <si>
    <t>1.3.2.06.06</t>
  </si>
  <si>
    <t>AC LG 1 ,5 PK</t>
  </si>
  <si>
    <t>1.3.2.11.01</t>
  </si>
  <si>
    <t>AC LG 2 PK</t>
  </si>
  <si>
    <t>2.Alat-alat lainnya</t>
  </si>
  <si>
    <t>a. Mesin Pemotong Rumput</t>
  </si>
  <si>
    <t>1.3.2.11.02</t>
  </si>
  <si>
    <t>b.Genset Miyata</t>
  </si>
  <si>
    <t>3.Alat-alat studio</t>
  </si>
  <si>
    <t>a. Sound System set</t>
  </si>
  <si>
    <t>1.3.2.09.08.</t>
  </si>
  <si>
    <t>b.Proyektor set</t>
  </si>
  <si>
    <t>1.3.2.09.05</t>
  </si>
  <si>
    <t>4.  Kendaraan</t>
  </si>
  <si>
    <t>1. Sepeda motor Honda Kirana  AB 2996 DW</t>
  </si>
  <si>
    <t>Hibah</t>
  </si>
  <si>
    <t>1.3.2.02.04</t>
  </si>
  <si>
    <t xml:space="preserve">2.Sepeda motor roda 3 </t>
  </si>
  <si>
    <t>1.3.3.02.03</t>
  </si>
  <si>
    <t>4. Alat Komunikasi lainnya</t>
  </si>
  <si>
    <t xml:space="preserve">   a.HT Voxter </t>
  </si>
  <si>
    <t>1.3.2.10.02</t>
  </si>
  <si>
    <t xml:space="preserve">   b.HT Firstcom FC 27</t>
  </si>
  <si>
    <t>8 unit</t>
  </si>
  <si>
    <t xml:space="preserve">   c.Senter lalu Lintas Muxindo</t>
  </si>
  <si>
    <t>1.3.2.10.04</t>
  </si>
  <si>
    <t>10 unit</t>
  </si>
  <si>
    <t>Sub Total 2</t>
  </si>
  <si>
    <t>1.       Gedung Kantor,Luas 108 m2</t>
  </si>
  <si>
    <t>1.3.3.01.01</t>
  </si>
  <si>
    <t>Baik</t>
  </si>
  <si>
    <t>2. Lintring</t>
  </si>
  <si>
    <t>baik</t>
  </si>
  <si>
    <t>3.Kamar mandi/MCK kantor desa 1</t>
  </si>
  <si>
    <t>1.3.3.01.07</t>
  </si>
  <si>
    <t>4.Kamar mandi dan sekat r.lembaga</t>
  </si>
  <si>
    <t xml:space="preserve">5.Kanopi </t>
  </si>
  <si>
    <t>1.3.3.07.05</t>
  </si>
  <si>
    <t>6.kanopi</t>
  </si>
  <si>
    <t>7.Dapur dan parkiran</t>
  </si>
  <si>
    <t>1.3.3.07.07</t>
  </si>
  <si>
    <t>8.Papan Nama Kantor Desa/rehab pagar</t>
  </si>
  <si>
    <t>1.3.3.07.01</t>
  </si>
  <si>
    <t>9.Pintu gerbang balai desa</t>
  </si>
  <si>
    <t>10.pagar depan/gapura masuk kantor desa</t>
  </si>
  <si>
    <t>1.3.3.07.02</t>
  </si>
  <si>
    <t>11.gapura desa wisata</t>
  </si>
  <si>
    <t>12.Gapura Batas Desa</t>
  </si>
  <si>
    <t>13.Gapura padukuhan  (0003-010)</t>
  </si>
  <si>
    <t>12.34.03.03.2001.2017,8</t>
  </si>
  <si>
    <t>2017 dan 2018</t>
  </si>
  <si>
    <t>14.los pasar</t>
  </si>
  <si>
    <t>15.los pasar (2,3)</t>
  </si>
  <si>
    <t>16.los pasar</t>
  </si>
  <si>
    <t>17.kios pasar desa</t>
  </si>
  <si>
    <t>18.kios desa (13,14,15)</t>
  </si>
  <si>
    <t>1.3.3.07.04</t>
  </si>
  <si>
    <t>19.kios desa (16,17,18)</t>
  </si>
  <si>
    <t>20.Kios desa (19 s/d 24)</t>
  </si>
  <si>
    <t>21.Kios desa (25,26,27)</t>
  </si>
  <si>
    <t>22.kios desa (28,29,30)</t>
  </si>
  <si>
    <t>23.mck komunal pustu</t>
  </si>
  <si>
    <t>1.3.3.07.06</t>
  </si>
  <si>
    <t>24.mck komunal buper kdw</t>
  </si>
  <si>
    <t>25.mck komunal kios desa</t>
  </si>
  <si>
    <t>manual</t>
  </si>
  <si>
    <t>26.Rehab gedung PAUD Ketangi</t>
  </si>
  <si>
    <t>1.3.3.01.05</t>
  </si>
  <si>
    <t>27.Rehab gedung PAUD Ketangi</t>
  </si>
  <si>
    <t>28.tribun hibah kemenpora</t>
  </si>
  <si>
    <t>1.3.3.01.03</t>
  </si>
  <si>
    <t>29.perbaikan lapangan desa</t>
  </si>
  <si>
    <t>30.Pembangunan rehap balai padukuhan (kepek 2, Klepu, Sawahlor)</t>
  </si>
  <si>
    <t>3 paket</t>
  </si>
  <si>
    <t>Sub Total 3</t>
  </si>
  <si>
    <t>IV</t>
  </si>
  <si>
    <t>Jalan, Jaringan, dan Instalasi</t>
  </si>
  <si>
    <t xml:space="preserve">1 Jalan Desa </t>
  </si>
  <si>
    <t>a.       Jalan Usaha tani</t>
  </si>
  <si>
    <t>1.JUT Ketangi</t>
  </si>
  <si>
    <t>1.3.4.01.01</t>
  </si>
  <si>
    <t xml:space="preserve">2.JUT Kepek II dan Ketangi </t>
  </si>
  <si>
    <t>3.JUT Kepek I dan Kepek II</t>
  </si>
  <si>
    <t>b.      Jalan permukiman Rabat beton</t>
  </si>
  <si>
    <t>Kedungwanglu</t>
  </si>
  <si>
    <t>12.34.03.03.2001.2011</t>
  </si>
  <si>
    <t>1.3.4.01.02</t>
  </si>
  <si>
    <t>kepek II</t>
  </si>
  <si>
    <t>Ketangi</t>
  </si>
  <si>
    <t>Gedad,Klepu Sawahlor</t>
  </si>
  <si>
    <t>2000 m</t>
  </si>
  <si>
    <t>110 m</t>
  </si>
  <si>
    <t>115 m</t>
  </si>
  <si>
    <t>Klepu</t>
  </si>
  <si>
    <t>1070 m</t>
  </si>
  <si>
    <t>Gedad</t>
  </si>
  <si>
    <t>330 m</t>
  </si>
  <si>
    <t>8 Padukuhan</t>
  </si>
  <si>
    <t>Banyusoco-Kedungwanglu</t>
  </si>
  <si>
    <t>1275 m</t>
  </si>
  <si>
    <t xml:space="preserve"> Ketangi dan Gedad</t>
  </si>
  <si>
    <t>150 m</t>
  </si>
  <si>
    <t>Kepek II,Ketangi,Bsc,Kdw,Klpu,Gdd</t>
  </si>
  <si>
    <t>1200 m</t>
  </si>
  <si>
    <t>Kepek II,Gedad</t>
  </si>
  <si>
    <t>hibah</t>
  </si>
  <si>
    <t>900 m</t>
  </si>
  <si>
    <t>0,1x3x800 m</t>
  </si>
  <si>
    <t>Kepek I</t>
  </si>
  <si>
    <t>0,1x1,6X130 m</t>
  </si>
  <si>
    <t>0,1x1,6X250 m</t>
  </si>
  <si>
    <t>0,1x3x35 m</t>
  </si>
  <si>
    <t>Banyusoco</t>
  </si>
  <si>
    <t>Jalan Pemukiman Pengerasan/Telford</t>
  </si>
  <si>
    <t>310 m</t>
  </si>
  <si>
    <t>Ketangi,Sawahlor</t>
  </si>
  <si>
    <t>475 m</t>
  </si>
  <si>
    <t>Kepek I,Ktg Gdd,swlor</t>
  </si>
  <si>
    <t>850 m</t>
  </si>
  <si>
    <t>50 m</t>
  </si>
  <si>
    <t>c.       Talud</t>
  </si>
  <si>
    <t>banyusoco</t>
  </si>
  <si>
    <t>1.3.4.01.04</t>
  </si>
  <si>
    <t>30 mx 6 m</t>
  </si>
  <si>
    <t>ketangi</t>
  </si>
  <si>
    <t>178 m</t>
  </si>
  <si>
    <t>Ketangi,Bsc,Kdw,Klepu</t>
  </si>
  <si>
    <t>258,5 m</t>
  </si>
  <si>
    <t>2 . Jembatan</t>
  </si>
  <si>
    <t>a.       Jembatan diatas sungai Kedungwanglu</t>
  </si>
  <si>
    <t>1.3.4.02.01</t>
  </si>
  <si>
    <t>50 x 3 m</t>
  </si>
  <si>
    <t>b.        Plat beton/Buk Dekker/jembatan lainnya</t>
  </si>
  <si>
    <t>a.Plat Betton sawahlor</t>
  </si>
  <si>
    <t>1.3.4.02.05</t>
  </si>
  <si>
    <t>2x7 m</t>
  </si>
  <si>
    <t>b.gorong2 plat beton Klepu</t>
  </si>
  <si>
    <t>0,6x0,6x5 m</t>
  </si>
  <si>
    <t>c.Gorong2 Plat beton Gedad</t>
  </si>
  <si>
    <t>6 unit</t>
  </si>
  <si>
    <t>d.Jembatan Klepu sawahlor</t>
  </si>
  <si>
    <t>e.buk Deker Klepu</t>
  </si>
  <si>
    <t>f.plat beton gedad</t>
  </si>
  <si>
    <t>g.buk deker/gorong2 bsc,kdw</t>
  </si>
  <si>
    <t>h.buk deker Kepek I,Klepu</t>
  </si>
  <si>
    <t xml:space="preserve">    Drainase/saluran air</t>
  </si>
  <si>
    <t>a.lapangan desa/Ketangi</t>
  </si>
  <si>
    <t>1.3.4.01.05</t>
  </si>
  <si>
    <t>b.ketangi-banyusoco</t>
  </si>
  <si>
    <t>c.ketangi</t>
  </si>
  <si>
    <t>216 m</t>
  </si>
  <si>
    <t>d.Kedungwanglu,klepu,swlor</t>
  </si>
  <si>
    <t>3 . Jaringan air</t>
  </si>
  <si>
    <t>a.        Jaringan perpipaan</t>
  </si>
  <si>
    <t>12.34.03.03.2001.2010</t>
  </si>
  <si>
    <t>1.3.4.03.12</t>
  </si>
  <si>
    <t>2500 m</t>
  </si>
  <si>
    <t>b.        Instalasi jaringan air bersih kepek I</t>
  </si>
  <si>
    <t>c.jaringan air bersih  SPAMDES</t>
  </si>
  <si>
    <t>d.bak penampungan air kedungwanglu/Buper</t>
  </si>
  <si>
    <t>4.Penerangan jalan, taman, dan lingkungan</t>
  </si>
  <si>
    <t>2. Instalasi listrik dan telepon</t>
  </si>
  <si>
    <t>a.       Instalasi listrik kantor desa</t>
  </si>
  <si>
    <t>12.34.03.03.2001.1998</t>
  </si>
  <si>
    <t>1.3.4.05.05</t>
  </si>
  <si>
    <t>b.instalasi listrik pasar desa</t>
  </si>
  <si>
    <t>c.instalasi listrik kios desa</t>
  </si>
  <si>
    <t>d.instalasi listrik kios desa</t>
  </si>
  <si>
    <t>d.      Instalasi jaringan internet</t>
  </si>
  <si>
    <t>1.3.4.05.07</t>
  </si>
  <si>
    <t>3. Instalasi pengolah sampah</t>
  </si>
  <si>
    <t>Sub Total 4</t>
  </si>
  <si>
    <t>V</t>
  </si>
  <si>
    <t>1  Buku dab kepustakaan</t>
  </si>
  <si>
    <t>2  Aset bercorak kesenian, kebudayaan</t>
  </si>
  <si>
    <t>a.Gamelan</t>
  </si>
  <si>
    <t>1.3.5.02.01</t>
  </si>
  <si>
    <t>3 . Hewan dan ternak</t>
  </si>
  <si>
    <t>1.      Tanaman</t>
  </si>
  <si>
    <t>Sub Total 5</t>
  </si>
  <si>
    <t>VI</t>
  </si>
  <si>
    <t>Konstruksi dalam Pengerjaan</t>
  </si>
  <si>
    <t>Sub Total 6</t>
  </si>
  <si>
    <t>Total Nilai Aset Tetap per 31 Desember 2019</t>
  </si>
  <si>
    <t xml:space="preserve">       Banyusoco, 24 Januari 2020</t>
  </si>
  <si>
    <t>Jalan, Irigasi, dan Jaringan</t>
  </si>
  <si>
    <t>3 unit</t>
  </si>
  <si>
    <t>6,5x 8,5 m</t>
  </si>
  <si>
    <t>11,5x4 m &amp;5x7m</t>
  </si>
  <si>
    <t>1paket</t>
  </si>
  <si>
    <t>3,5x22m , 2 unit</t>
  </si>
  <si>
    <t>3,5x22 m, 1unit</t>
  </si>
  <si>
    <t>3,3x22 m, 1unit</t>
  </si>
  <si>
    <t>5x12 m</t>
  </si>
  <si>
    <t>4,5x12 m</t>
  </si>
  <si>
    <t>2x16m</t>
  </si>
  <si>
    <t>350 x 3 m</t>
  </si>
  <si>
    <t>325 x 3 m</t>
  </si>
  <si>
    <t>600 m &amp; 2 buk deker</t>
  </si>
  <si>
    <t>125 m</t>
  </si>
  <si>
    <t>700 m</t>
  </si>
  <si>
    <t>Klepu dan Banyusoco</t>
  </si>
  <si>
    <t>500 m dan 2 buk deker</t>
  </si>
  <si>
    <t>628 m (250 m3)</t>
  </si>
  <si>
    <t>650 m (T 0,6 sd 2,5 m)</t>
  </si>
  <si>
    <t>0,6x0,6x300 m</t>
  </si>
  <si>
    <t xml:space="preserve">300m HDPE dan 1.620 m PVC </t>
  </si>
  <si>
    <t>PENDAPATAN DAN BELANJA DESA TAHUN ANGGARAN 2019</t>
  </si>
  <si>
    <t xml:space="preserve">LAPORAN PERTANGGUNGJAWABAN  REALISASI ANGGARAN </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</si>
</sst>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charset val="1"/>
      <scheme val="minor"/>
    </font>
    <font>
      <sz val="11"/>
      <color theme="1"/>
      <name val="Calibri"/>
      <family val="2"/>
      <charset val="1"/>
      <scheme val="minor"/>
    </font>
    <font>
      <sz val="11"/>
      <color theme="1"/>
      <name val="Calibri"/>
      <family val="2"/>
      <scheme val="minor"/>
    </font>
    <font>
      <sz val="10"/>
      <color theme="1"/>
      <name val="Arial Narrow"/>
      <family val="2"/>
    </font>
    <font>
      <b/>
      <sz val="10"/>
      <color theme="1"/>
      <name val="Arial Narrow"/>
      <family val="2"/>
    </font>
    <font>
      <sz val="10"/>
      <color indexed="8"/>
      <name val="Times New Roman"/>
      <family val="1"/>
    </font>
    <font>
      <b/>
      <sz val="10"/>
      <color theme="1"/>
      <name val="Arial"/>
      <family val="2"/>
    </font>
    <font>
      <sz val="10"/>
      <color theme="1"/>
      <name val="Arial"/>
      <family val="2"/>
    </font>
    <font>
      <sz val="10"/>
      <color indexed="8"/>
      <name val="Arial"/>
      <family val="2"/>
    </font>
    <font>
      <b/>
      <sz val="11"/>
      <color theme="1"/>
      <name val="Arial Narrow"/>
      <family val="2"/>
    </font>
    <font>
      <sz val="11"/>
      <color theme="1"/>
      <name val="Arial Narrow"/>
      <family val="2"/>
    </font>
    <font>
      <sz val="10"/>
      <color indexed="8"/>
      <name val="Arial Narrow"/>
      <family val="2"/>
    </font>
    <font>
      <sz val="9"/>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9.5"/>
      <color theme="1"/>
      <name val="Arial"/>
      <family val="2"/>
    </font>
    <font>
      <sz val="10"/>
      <color theme="0"/>
      <name val="Arial"/>
      <family val="2"/>
    </font>
    <font>
      <b/>
      <sz val="9"/>
      <color theme="1"/>
      <name val="Arial"/>
      <family val="2"/>
    </font>
    <font>
      <sz val="9"/>
      <color rgb="FFFF0000"/>
      <name val="Arial"/>
      <family val="2"/>
    </font>
    <font>
      <sz val="9"/>
      <name val="Arial"/>
      <family val="2"/>
    </font>
    <font>
      <sz val="9"/>
      <color theme="1"/>
      <name val="Bookman Old Style"/>
      <family val="1"/>
    </font>
    <font>
      <b/>
      <sz val="9"/>
      <color theme="1"/>
      <name val="Bookman Old Style"/>
      <family val="1"/>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5">
    <xf numFmtId="0" fontId="0" fillId="0" borderId="0"/>
    <xf numFmtId="41" fontId="1"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cellStyleXfs>
  <cellXfs count="365">
    <xf numFmtId="0" fontId="0" fillId="0" borderId="0" xfId="0"/>
    <xf numFmtId="164" fontId="3" fillId="0" borderId="10" xfId="3" applyNumberFormat="1" applyFont="1" applyFill="1" applyBorder="1" applyAlignment="1">
      <alignment horizontal="center"/>
    </xf>
    <xf numFmtId="164" fontId="3" fillId="0" borderId="10" xfId="3" applyNumberFormat="1" applyFont="1" applyBorder="1"/>
    <xf numFmtId="0" fontId="3" fillId="0" borderId="10" xfId="2" applyFont="1" applyBorder="1" applyAlignment="1">
      <alignment wrapText="1"/>
    </xf>
    <xf numFmtId="164" fontId="4" fillId="0" borderId="10" xfId="3" applyNumberFormat="1" applyFont="1" applyFill="1" applyBorder="1" applyAlignment="1">
      <alignment horizontal="center"/>
    </xf>
    <xf numFmtId="164" fontId="4" fillId="0" borderId="10" xfId="3" applyNumberFormat="1" applyFont="1" applyBorder="1"/>
    <xf numFmtId="164" fontId="4" fillId="0" borderId="10" xfId="2" applyNumberFormat="1" applyFont="1" applyBorder="1"/>
    <xf numFmtId="0" fontId="4" fillId="0" borderId="10" xfId="2" applyFont="1" applyBorder="1" applyAlignment="1">
      <alignment wrapText="1"/>
    </xf>
    <xf numFmtId="164" fontId="4" fillId="0" borderId="10" xfId="3" applyNumberFormat="1" applyFont="1" applyFill="1" applyBorder="1"/>
    <xf numFmtId="0" fontId="4" fillId="0" borderId="11" xfId="2" applyFont="1" applyBorder="1" applyAlignment="1"/>
    <xf numFmtId="164" fontId="4" fillId="0" borderId="11" xfId="3" applyNumberFormat="1" applyFont="1" applyBorder="1" applyAlignment="1"/>
    <xf numFmtId="0" fontId="4" fillId="0" borderId="12" xfId="2" applyFont="1" applyBorder="1" applyAlignment="1"/>
    <xf numFmtId="0" fontId="3" fillId="0" borderId="0" xfId="2" applyFont="1"/>
    <xf numFmtId="164" fontId="3" fillId="0" borderId="10" xfId="3" applyNumberFormat="1" applyFont="1" applyBorder="1" applyAlignment="1">
      <alignment wrapText="1"/>
    </xf>
    <xf numFmtId="0" fontId="3" fillId="0" borderId="10" xfId="2" applyFont="1" applyBorder="1" applyAlignment="1">
      <alignment horizontal="left"/>
    </xf>
    <xf numFmtId="0" fontId="3" fillId="0" borderId="10" xfId="2" applyFont="1" applyBorder="1" applyAlignment="1"/>
    <xf numFmtId="164" fontId="3" fillId="0" borderId="10" xfId="2" applyNumberFormat="1" applyFont="1" applyBorder="1" applyAlignment="1"/>
    <xf numFmtId="164" fontId="3" fillId="0" borderId="10" xfId="3" applyNumberFormat="1" applyFont="1" applyBorder="1" applyAlignment="1"/>
    <xf numFmtId="164" fontId="3" fillId="0" borderId="10" xfId="3" applyNumberFormat="1" applyFont="1" applyBorder="1" applyAlignment="1">
      <alignment vertical="top"/>
    </xf>
    <xf numFmtId="20" fontId="3" fillId="0" borderId="10" xfId="2" applyNumberFormat="1" applyFont="1" applyBorder="1" applyAlignment="1">
      <alignment horizontal="left" vertical="top"/>
    </xf>
    <xf numFmtId="0" fontId="4" fillId="0" borderId="10" xfId="2" applyFont="1" applyBorder="1" applyAlignment="1"/>
    <xf numFmtId="164" fontId="4" fillId="0" borderId="10" xfId="2" applyNumberFormat="1" applyFont="1" applyBorder="1" applyAlignment="1"/>
    <xf numFmtId="164" fontId="4" fillId="0" borderId="10" xfId="3" applyNumberFormat="1" applyFont="1" applyBorder="1" applyAlignment="1">
      <alignment wrapText="1"/>
    </xf>
    <xf numFmtId="164" fontId="4" fillId="0" borderId="10" xfId="3" applyNumberFormat="1" applyFont="1" applyBorder="1" applyAlignment="1"/>
    <xf numFmtId="164" fontId="4" fillId="0" borderId="10" xfId="3" applyNumberFormat="1" applyFont="1" applyBorder="1" applyAlignment="1">
      <alignment vertical="top"/>
    </xf>
    <xf numFmtId="0" fontId="4" fillId="0" borderId="10" xfId="2" applyFont="1" applyBorder="1" applyAlignment="1">
      <alignment horizontal="left" vertical="top"/>
    </xf>
    <xf numFmtId="0" fontId="3" fillId="0" borderId="10" xfId="2" applyFont="1" applyBorder="1" applyAlignment="1">
      <alignment horizontal="left" vertical="top"/>
    </xf>
    <xf numFmtId="0" fontId="3" fillId="0" borderId="10" xfId="2" quotePrefix="1" applyFont="1" applyBorder="1" applyAlignment="1">
      <alignment horizontal="left"/>
    </xf>
    <xf numFmtId="0" fontId="4" fillId="0" borderId="10" xfId="2" applyFont="1" applyBorder="1" applyAlignment="1">
      <alignment horizontal="left"/>
    </xf>
    <xf numFmtId="21" fontId="3" fillId="0" borderId="10" xfId="2" quotePrefix="1" applyNumberFormat="1" applyFont="1" applyBorder="1" applyAlignment="1">
      <alignment horizontal="left"/>
    </xf>
    <xf numFmtId="0" fontId="4" fillId="0" borderId="10" xfId="2" applyFont="1" applyBorder="1" applyAlignment="1">
      <alignment horizontal="center"/>
    </xf>
    <xf numFmtId="0" fontId="4" fillId="0" borderId="10" xfId="2" applyFont="1" applyBorder="1" applyAlignment="1">
      <alignment horizontal="center" wrapText="1"/>
    </xf>
    <xf numFmtId="0" fontId="3" fillId="0" borderId="10" xfId="2" applyFont="1" applyBorder="1" applyAlignment="1">
      <alignment horizontal="center"/>
    </xf>
    <xf numFmtId="0" fontId="3" fillId="0" borderId="10" xfId="2" applyFont="1" applyBorder="1" applyAlignment="1">
      <alignment horizontal="center" wrapText="1"/>
    </xf>
    <xf numFmtId="21" fontId="3" fillId="0" borderId="10" xfId="2" applyNumberFormat="1" applyFont="1" applyBorder="1" applyAlignment="1">
      <alignment horizontal="left"/>
    </xf>
    <xf numFmtId="0" fontId="3" fillId="0" borderId="10" xfId="2" applyFont="1" applyBorder="1" applyAlignment="1">
      <alignment horizontal="center" vertical="center" wrapText="1"/>
    </xf>
    <xf numFmtId="164" fontId="3" fillId="0" borderId="10" xfId="3" applyNumberFormat="1" applyFont="1" applyBorder="1" applyAlignment="1">
      <alignment vertical="center"/>
    </xf>
    <xf numFmtId="164" fontId="3" fillId="0" borderId="10" xfId="3" applyNumberFormat="1" applyFont="1" applyFill="1" applyBorder="1" applyAlignment="1">
      <alignment horizontal="center" vertical="center"/>
    </xf>
    <xf numFmtId="0" fontId="3" fillId="0" borderId="10" xfId="2" quotePrefix="1" applyFont="1" applyBorder="1" applyAlignment="1">
      <alignment horizontal="left" vertical="center"/>
    </xf>
    <xf numFmtId="164" fontId="3" fillId="0" borderId="10" xfId="3" applyNumberFormat="1" applyFont="1" applyBorder="1" applyAlignment="1">
      <alignment vertical="center" wrapText="1"/>
    </xf>
    <xf numFmtId="164" fontId="3" fillId="0" borderId="10" xfId="3" applyNumberFormat="1" applyFont="1" applyFill="1" applyBorder="1" applyAlignment="1">
      <alignment horizontal="center" vertical="center" wrapText="1"/>
    </xf>
    <xf numFmtId="0" fontId="3" fillId="0" borderId="10" xfId="2" applyFont="1" applyBorder="1" applyAlignment="1">
      <alignment vertical="center" wrapText="1"/>
    </xf>
    <xf numFmtId="164" fontId="3" fillId="0" borderId="10" xfId="2" applyNumberFormat="1" applyFont="1" applyBorder="1" applyAlignment="1">
      <alignment vertical="center" wrapText="1"/>
    </xf>
    <xf numFmtId="164" fontId="3" fillId="0" borderId="10" xfId="2" applyNumberFormat="1" applyFont="1" applyBorder="1" applyAlignment="1">
      <alignment vertical="center"/>
    </xf>
    <xf numFmtId="0" fontId="3" fillId="0" borderId="10" xfId="2" applyFont="1" applyBorder="1" applyAlignment="1">
      <alignment horizontal="left" vertical="center"/>
    </xf>
    <xf numFmtId="41" fontId="3" fillId="0" borderId="10" xfId="1" applyFont="1" applyBorder="1" applyAlignment="1">
      <alignment horizontal="center" vertical="center" wrapText="1"/>
    </xf>
    <xf numFmtId="0" fontId="6" fillId="0" borderId="0" xfId="2" applyFont="1" applyAlignment="1">
      <alignment vertical="center"/>
    </xf>
    <xf numFmtId="0" fontId="6" fillId="0" borderId="13" xfId="2" applyFont="1" applyBorder="1" applyAlignment="1">
      <alignment horizontal="center" vertical="center" wrapText="1"/>
    </xf>
    <xf numFmtId="0" fontId="6" fillId="0" borderId="10" xfId="2" applyFont="1" applyBorder="1" applyAlignment="1">
      <alignment horizontal="center" wrapText="1"/>
    </xf>
    <xf numFmtId="0" fontId="6" fillId="0" borderId="10" xfId="2" applyFont="1" applyBorder="1" applyAlignment="1">
      <alignment horizontal="center" vertical="center" wrapText="1"/>
    </xf>
    <xf numFmtId="0" fontId="6" fillId="0" borderId="0" xfId="2" applyFont="1" applyAlignment="1">
      <alignment horizontal="center"/>
    </xf>
    <xf numFmtId="20" fontId="6" fillId="0" borderId="10" xfId="2" quotePrefix="1" applyNumberFormat="1" applyFont="1" applyBorder="1" applyAlignment="1">
      <alignment horizontal="left" vertical="center"/>
    </xf>
    <xf numFmtId="0" fontId="6" fillId="0" borderId="10" xfId="2" applyFont="1" applyBorder="1" applyAlignment="1">
      <alignment vertical="center" wrapText="1"/>
    </xf>
    <xf numFmtId="164" fontId="6" fillId="0" borderId="0" xfId="2" applyNumberFormat="1" applyFont="1" applyAlignment="1">
      <alignment vertical="center"/>
    </xf>
    <xf numFmtId="164" fontId="6" fillId="0" borderId="0" xfId="3" applyNumberFormat="1" applyFont="1" applyAlignment="1">
      <alignment vertical="center"/>
    </xf>
    <xf numFmtId="21" fontId="7" fillId="0" borderId="10" xfId="2" quotePrefix="1" applyNumberFormat="1" applyFont="1" applyBorder="1" applyAlignment="1">
      <alignment horizontal="left"/>
    </xf>
    <xf numFmtId="0" fontId="7" fillId="0" borderId="10" xfId="2" applyFont="1" applyBorder="1" applyAlignment="1"/>
    <xf numFmtId="0" fontId="7" fillId="0" borderId="10" xfId="2" applyFont="1" applyBorder="1" applyAlignment="1">
      <alignment horizontal="center"/>
    </xf>
    <xf numFmtId="164" fontId="7" fillId="0" borderId="10" xfId="3" applyNumberFormat="1" applyFont="1" applyBorder="1" applyAlignment="1"/>
    <xf numFmtId="164" fontId="7" fillId="0" borderId="10" xfId="3" applyNumberFormat="1" applyFont="1" applyFill="1" applyBorder="1" applyAlignment="1">
      <alignment horizontal="center"/>
    </xf>
    <xf numFmtId="164" fontId="7" fillId="0" borderId="10" xfId="2" applyNumberFormat="1" applyFont="1" applyBorder="1" applyAlignment="1"/>
    <xf numFmtId="0" fontId="7" fillId="0" borderId="0" xfId="2" applyFont="1" applyAlignment="1"/>
    <xf numFmtId="0" fontId="7" fillId="0" borderId="10" xfId="2" applyFont="1" applyBorder="1" applyAlignment="1">
      <alignment wrapText="1"/>
    </xf>
    <xf numFmtId="0" fontId="7" fillId="0" borderId="10" xfId="2" applyFont="1" applyBorder="1" applyAlignment="1">
      <alignment horizontal="left"/>
    </xf>
    <xf numFmtId="164" fontId="7" fillId="0" borderId="10" xfId="3" applyNumberFormat="1" applyFont="1" applyBorder="1"/>
    <xf numFmtId="164" fontId="7" fillId="0" borderId="10" xfId="3" applyNumberFormat="1" applyFont="1" applyBorder="1" applyAlignment="1">
      <alignment wrapText="1"/>
    </xf>
    <xf numFmtId="0" fontId="7" fillId="0" borderId="0" xfId="2" applyFont="1"/>
    <xf numFmtId="41" fontId="7" fillId="0" borderId="0" xfId="2" applyNumberFormat="1" applyFont="1"/>
    <xf numFmtId="0" fontId="7" fillId="0" borderId="10" xfId="2" applyFont="1" applyBorder="1" applyAlignment="1">
      <alignment horizontal="center" wrapText="1"/>
    </xf>
    <xf numFmtId="0" fontId="7" fillId="0" borderId="10" xfId="2" quotePrefix="1" applyFont="1" applyBorder="1" applyAlignment="1">
      <alignment horizontal="left"/>
    </xf>
    <xf numFmtId="21" fontId="7" fillId="0" borderId="10" xfId="2" applyNumberFormat="1" applyFont="1" applyBorder="1" applyAlignment="1">
      <alignment horizontal="left"/>
    </xf>
    <xf numFmtId="0" fontId="7" fillId="0" borderId="10" xfId="2" quotePrefix="1" applyFont="1" applyBorder="1" applyAlignment="1">
      <alignment horizontal="left" vertical="center"/>
    </xf>
    <xf numFmtId="0" fontId="7" fillId="0" borderId="10" xfId="2" applyFont="1" applyBorder="1" applyAlignment="1">
      <alignment horizontal="left" vertical="top" wrapText="1"/>
    </xf>
    <xf numFmtId="0" fontId="7" fillId="0" borderId="10" xfId="2" applyFont="1" applyBorder="1" applyAlignment="1">
      <alignment horizontal="center" vertical="center" wrapText="1"/>
    </xf>
    <xf numFmtId="164" fontId="7" fillId="0" borderId="10" xfId="3" applyNumberFormat="1" applyFont="1" applyBorder="1" applyAlignment="1">
      <alignment vertical="center"/>
    </xf>
    <xf numFmtId="164" fontId="7" fillId="0" borderId="10" xfId="3" applyNumberFormat="1" applyFont="1" applyFill="1" applyBorder="1" applyAlignment="1">
      <alignment horizontal="center" vertical="center"/>
    </xf>
    <xf numFmtId="0" fontId="7" fillId="0" borderId="10" xfId="2" applyFont="1" applyBorder="1" applyAlignment="1">
      <alignment horizontal="left" vertical="center" wrapText="1"/>
    </xf>
    <xf numFmtId="164" fontId="7" fillId="0" borderId="10" xfId="3" applyNumberFormat="1" applyFont="1" applyBorder="1" applyAlignment="1">
      <alignment horizontal="left" vertical="center" wrapText="1"/>
    </xf>
    <xf numFmtId="0" fontId="7" fillId="0" borderId="10" xfId="2" applyFont="1" applyBorder="1" applyAlignment="1">
      <alignment vertical="top" wrapText="1"/>
    </xf>
    <xf numFmtId="0" fontId="7" fillId="0" borderId="10" xfId="2" applyFont="1" applyBorder="1" applyAlignment="1">
      <alignment horizontal="center" vertical="top" wrapText="1"/>
    </xf>
    <xf numFmtId="164" fontId="7" fillId="0" borderId="10" xfId="3" applyNumberFormat="1" applyFont="1" applyBorder="1" applyAlignment="1">
      <alignment vertical="top" wrapText="1"/>
    </xf>
    <xf numFmtId="164" fontId="7" fillId="0" borderId="10" xfId="3" applyNumberFormat="1" applyFont="1" applyBorder="1" applyAlignment="1">
      <alignment vertical="center" wrapText="1"/>
    </xf>
    <xf numFmtId="164" fontId="7" fillId="0" borderId="10" xfId="3" applyNumberFormat="1" applyFont="1" applyFill="1" applyBorder="1" applyAlignment="1">
      <alignment horizontal="center" vertical="center" wrapText="1"/>
    </xf>
    <xf numFmtId="0" fontId="7" fillId="0" borderId="10" xfId="2" applyFont="1" applyBorder="1" applyAlignment="1">
      <alignment vertical="center" wrapText="1"/>
    </xf>
    <xf numFmtId="164" fontId="7" fillId="0" borderId="10" xfId="2" applyNumberFormat="1" applyFont="1" applyBorder="1" applyAlignment="1">
      <alignment vertical="center" wrapText="1"/>
    </xf>
    <xf numFmtId="165" fontId="8" fillId="0" borderId="10" xfId="1" applyNumberFormat="1" applyFont="1" applyFill="1" applyBorder="1" applyAlignment="1" applyProtection="1">
      <alignment horizontal="right" vertical="top"/>
      <protection locked="0"/>
    </xf>
    <xf numFmtId="21" fontId="7" fillId="0" borderId="10" xfId="2" quotePrefix="1" applyNumberFormat="1" applyFont="1" applyBorder="1" applyAlignment="1">
      <alignment horizontal="left" vertical="center" wrapText="1"/>
    </xf>
    <xf numFmtId="0" fontId="10" fillId="0" borderId="0" xfId="2" applyFont="1"/>
    <xf numFmtId="0" fontId="10" fillId="0" borderId="0" xfId="2" applyFont="1" applyAlignment="1">
      <alignment wrapText="1"/>
    </xf>
    <xf numFmtId="0" fontId="3" fillId="0" borderId="0" xfId="2" applyFont="1" applyAlignment="1">
      <alignment wrapText="1"/>
    </xf>
    <xf numFmtId="0" fontId="11" fillId="0" borderId="10" xfId="0" applyFont="1" applyFill="1" applyBorder="1" applyAlignment="1" applyProtection="1">
      <alignment horizontal="left" vertical="top"/>
      <protection locked="0"/>
    </xf>
    <xf numFmtId="0" fontId="11" fillId="0" borderId="10" xfId="0" applyFont="1" applyFill="1" applyBorder="1" applyAlignment="1" applyProtection="1">
      <alignment horizontal="left" vertical="center" wrapText="1"/>
      <protection locked="0"/>
    </xf>
    <xf numFmtId="0" fontId="3" fillId="0" borderId="0" xfId="2" applyFont="1" applyAlignment="1">
      <alignment horizontal="center" wrapText="1"/>
    </xf>
    <xf numFmtId="41" fontId="3" fillId="0" borderId="0" xfId="1" applyFont="1" applyAlignment="1">
      <alignment horizontal="center"/>
    </xf>
    <xf numFmtId="0" fontId="4" fillId="0" borderId="0" xfId="2" applyFont="1" applyAlignment="1">
      <alignment horizontal="center" wrapText="1"/>
    </xf>
    <xf numFmtId="0" fontId="9" fillId="0" borderId="0" xfId="2" applyFont="1" applyAlignment="1">
      <alignment vertical="center"/>
    </xf>
    <xf numFmtId="0" fontId="9" fillId="0" borderId="0" xfId="2" applyFont="1" applyAlignment="1">
      <alignment horizontal="center"/>
    </xf>
    <xf numFmtId="164" fontId="9" fillId="0" borderId="0" xfId="2" applyNumberFormat="1" applyFont="1" applyAlignment="1">
      <alignment vertical="center"/>
    </xf>
    <xf numFmtId="0" fontId="10" fillId="0" borderId="0" xfId="2" applyFont="1" applyAlignment="1"/>
    <xf numFmtId="41" fontId="10" fillId="0" borderId="0" xfId="1" applyFont="1" applyAlignment="1"/>
    <xf numFmtId="41" fontId="10" fillId="0" borderId="0" xfId="1" applyFont="1"/>
    <xf numFmtId="164" fontId="10" fillId="0" borderId="0" xfId="2" applyNumberFormat="1" applyFont="1"/>
    <xf numFmtId="41" fontId="10" fillId="0" borderId="0" xfId="2" applyNumberFormat="1" applyFont="1"/>
    <xf numFmtId="164" fontId="9" fillId="0" borderId="0" xfId="2" applyNumberFormat="1" applyFont="1"/>
    <xf numFmtId="0" fontId="9" fillId="0" borderId="0" xfId="2" applyFont="1"/>
    <xf numFmtId="0" fontId="8" fillId="0" borderId="10" xfId="0" applyFont="1" applyFill="1" applyBorder="1" applyAlignment="1" applyProtection="1">
      <alignment horizontal="left" vertical="top"/>
      <protection locked="0"/>
    </xf>
    <xf numFmtId="0" fontId="8"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protection locked="0"/>
    </xf>
    <xf numFmtId="41" fontId="3" fillId="0" borderId="10" xfId="1" applyFont="1" applyBorder="1" applyAlignment="1">
      <alignment horizontal="center" wrapText="1"/>
    </xf>
    <xf numFmtId="41" fontId="3" fillId="0" borderId="10" xfId="1" applyFont="1" applyBorder="1" applyAlignment="1">
      <alignment horizontal="center"/>
    </xf>
    <xf numFmtId="0" fontId="13" fillId="0" borderId="0" xfId="0" applyFont="1"/>
    <xf numFmtId="0" fontId="7" fillId="0" borderId="0" xfId="0" applyFont="1" applyBorder="1" applyAlignment="1">
      <alignment vertical="center"/>
    </xf>
    <xf numFmtId="0" fontId="7" fillId="0" borderId="0" xfId="0" applyFont="1" applyBorder="1" applyAlignment="1">
      <alignment horizontal="left"/>
    </xf>
    <xf numFmtId="0" fontId="7" fillId="0" borderId="0" xfId="0" applyFont="1" applyBorder="1" applyAlignment="1"/>
    <xf numFmtId="0" fontId="7" fillId="0" borderId="0" xfId="0" applyFont="1" applyAlignment="1">
      <alignment horizontal="left"/>
    </xf>
    <xf numFmtId="0" fontId="7" fillId="0" borderId="0" xfId="0" applyFont="1"/>
    <xf numFmtId="0" fontId="13" fillId="0" borderId="0" xfId="0" applyFont="1" applyBorder="1" applyAlignment="1">
      <alignment vertical="center"/>
    </xf>
    <xf numFmtId="0" fontId="13" fillId="0" borderId="0" xfId="0" applyFont="1" applyBorder="1" applyAlignment="1">
      <alignment horizontal="left"/>
    </xf>
    <xf numFmtId="0" fontId="13" fillId="0" borderId="0" xfId="0" applyFont="1" applyBorder="1" applyAlignment="1"/>
    <xf numFmtId="0" fontId="13" fillId="0" borderId="0" xfId="0" applyFont="1" applyAlignment="1">
      <alignment horizontal="left"/>
    </xf>
    <xf numFmtId="0" fontId="15" fillId="0" borderId="0" xfId="0" applyFont="1"/>
    <xf numFmtId="0" fontId="16" fillId="0" borderId="0" xfId="0" applyFont="1" applyAlignment="1">
      <alignment horizontal="left"/>
    </xf>
    <xf numFmtId="0" fontId="15" fillId="0" borderId="0" xfId="0" applyFont="1" applyAlignment="1">
      <alignment horizontal="right"/>
    </xf>
    <xf numFmtId="0" fontId="15" fillId="0" borderId="0" xfId="0" applyFont="1" applyBorder="1" applyAlignment="1">
      <alignment vertical="center"/>
    </xf>
    <xf numFmtId="0" fontId="15" fillId="0" borderId="0" xfId="0" applyFont="1" applyBorder="1" applyAlignment="1">
      <alignment horizontal="left"/>
    </xf>
    <xf numFmtId="0" fontId="15" fillId="0" borderId="0" xfId="0" applyFont="1" applyBorder="1" applyAlignment="1"/>
    <xf numFmtId="0" fontId="15" fillId="0" borderId="0" xfId="0" applyFont="1" applyAlignment="1">
      <alignment horizontal="left"/>
    </xf>
    <xf numFmtId="0" fontId="16" fillId="0" borderId="0" xfId="0" applyFont="1" applyAlignment="1"/>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xf numFmtId="0" fontId="7" fillId="0" borderId="3" xfId="0" applyFont="1" applyBorder="1" applyAlignment="1"/>
    <xf numFmtId="0" fontId="7" fillId="0" borderId="0" xfId="0" applyFont="1" applyAlignment="1"/>
    <xf numFmtId="0" fontId="7" fillId="0" borderId="0" xfId="0" applyFont="1" applyBorder="1" applyAlignment="1">
      <alignment horizontal="left" vertical="center"/>
    </xf>
    <xf numFmtId="0" fontId="7" fillId="0" borderId="0" xfId="0" applyFont="1" applyFill="1" applyBorder="1" applyAlignment="1"/>
    <xf numFmtId="41" fontId="7" fillId="0" borderId="0" xfId="1" applyFont="1" applyBorder="1" applyAlignment="1"/>
    <xf numFmtId="41" fontId="7" fillId="0" borderId="0" xfId="0" applyNumberFormat="1" applyFont="1" applyBorder="1" applyAlignment="1"/>
    <xf numFmtId="0" fontId="7" fillId="0" borderId="0" xfId="0" quotePrefix="1" applyFont="1" applyBorder="1" applyAlignment="1"/>
    <xf numFmtId="41" fontId="7" fillId="0" borderId="7" xfId="1" applyFont="1" applyBorder="1" applyAlignment="1"/>
    <xf numFmtId="0" fontId="17" fillId="0" borderId="0" xfId="0" applyFont="1"/>
    <xf numFmtId="0" fontId="7" fillId="0" borderId="0" xfId="0" applyFont="1" applyBorder="1" applyAlignment="1">
      <alignment horizontal="right" vertical="center"/>
    </xf>
    <xf numFmtId="41" fontId="13" fillId="0" borderId="7" xfId="1" applyFont="1" applyBorder="1" applyAlignment="1">
      <alignment horizontal="center"/>
    </xf>
    <xf numFmtId="41" fontId="13" fillId="0" borderId="8" xfId="1" applyFont="1" applyBorder="1" applyAlignment="1">
      <alignment horizontal="center"/>
    </xf>
    <xf numFmtId="0" fontId="7" fillId="0" borderId="17" xfId="0" applyFont="1" applyBorder="1" applyAlignment="1"/>
    <xf numFmtId="41" fontId="7" fillId="0" borderId="17" xfId="1" applyFont="1" applyBorder="1" applyAlignment="1"/>
    <xf numFmtId="0" fontId="7" fillId="0" borderId="18" xfId="0" applyFont="1" applyBorder="1" applyAlignment="1"/>
    <xf numFmtId="41" fontId="7" fillId="0" borderId="18" xfId="1" applyFont="1" applyBorder="1" applyAlignment="1"/>
    <xf numFmtId="0" fontId="7" fillId="0" borderId="18" xfId="0" applyFont="1" applyBorder="1" applyAlignment="1">
      <alignment horizontal="left" vertical="center"/>
    </xf>
    <xf numFmtId="0" fontId="7" fillId="0" borderId="19" xfId="0" applyFont="1" applyBorder="1" applyAlignment="1"/>
    <xf numFmtId="41" fontId="7" fillId="0" borderId="19" xfId="1" applyFont="1" applyBorder="1" applyAlignment="1"/>
    <xf numFmtId="41" fontId="7" fillId="0" borderId="9" xfId="0" applyNumberFormat="1" applyFont="1" applyBorder="1" applyAlignment="1"/>
    <xf numFmtId="41" fontId="7" fillId="0" borderId="9" xfId="1" applyFont="1" applyBorder="1" applyAlignment="1"/>
    <xf numFmtId="0" fontId="7" fillId="0" borderId="17" xfId="0" applyFont="1" applyBorder="1"/>
    <xf numFmtId="41" fontId="7" fillId="0" borderId="17" xfId="1" applyFont="1" applyBorder="1"/>
    <xf numFmtId="0" fontId="7" fillId="0" borderId="18" xfId="0" applyFont="1" applyBorder="1"/>
    <xf numFmtId="41" fontId="7" fillId="0" borderId="18" xfId="1" applyFont="1" applyBorder="1"/>
    <xf numFmtId="0" fontId="7" fillId="0" borderId="19" xfId="0" applyFont="1" applyBorder="1"/>
    <xf numFmtId="41" fontId="7" fillId="0" borderId="19" xfId="1" applyFont="1" applyBorder="1"/>
    <xf numFmtId="41" fontId="7" fillId="0" borderId="0" xfId="0" applyNumberFormat="1" applyFont="1"/>
    <xf numFmtId="41" fontId="7" fillId="0" borderId="9" xfId="1" applyFont="1" applyBorder="1"/>
    <xf numFmtId="41" fontId="7" fillId="0" borderId="0" xfId="1" applyFont="1" applyBorder="1"/>
    <xf numFmtId="0" fontId="12" fillId="0" borderId="0" xfId="0" applyFont="1"/>
    <xf numFmtId="41" fontId="7" fillId="0" borderId="0" xfId="1" applyFont="1"/>
    <xf numFmtId="0" fontId="12" fillId="0" borderId="17" xfId="0" applyFont="1" applyBorder="1"/>
    <xf numFmtId="0" fontId="12" fillId="0" borderId="18" xfId="0" applyFont="1" applyBorder="1"/>
    <xf numFmtId="0" fontId="12" fillId="0" borderId="19" xfId="0" applyFont="1" applyBorder="1"/>
    <xf numFmtId="0" fontId="7" fillId="0" borderId="17" xfId="0" quotePrefix="1" applyFont="1" applyBorder="1"/>
    <xf numFmtId="4" fontId="7" fillId="0" borderId="0" xfId="0" applyNumberFormat="1" applyFont="1"/>
    <xf numFmtId="0" fontId="7" fillId="0" borderId="18" xfId="0" quotePrefix="1" applyFont="1" applyBorder="1"/>
    <xf numFmtId="0" fontId="7" fillId="0" borderId="19" xfId="0" quotePrefix="1" applyFont="1" applyBorder="1"/>
    <xf numFmtId="0" fontId="7" fillId="0" borderId="0" xfId="0" quotePrefix="1" applyFont="1"/>
    <xf numFmtId="0" fontId="7" fillId="0" borderId="19" xfId="0" applyFont="1" applyBorder="1" applyAlignment="1">
      <alignment wrapText="1"/>
    </xf>
    <xf numFmtId="41" fontId="18" fillId="0" borderId="0" xfId="0" applyNumberFormat="1" applyFont="1"/>
    <xf numFmtId="0" fontId="7" fillId="0" borderId="0" xfId="0" applyFont="1" applyBorder="1" applyAlignment="1">
      <alignment wrapText="1"/>
    </xf>
    <xf numFmtId="0" fontId="7" fillId="0" borderId="0" xfId="0" applyFont="1" applyBorder="1"/>
    <xf numFmtId="0" fontId="7" fillId="0" borderId="18" xfId="0" applyFont="1" applyBorder="1" applyAlignment="1">
      <alignment wrapText="1"/>
    </xf>
    <xf numFmtId="0" fontId="7" fillId="0" borderId="17" xfId="0" applyFont="1" applyBorder="1" applyAlignment="1">
      <alignment wrapText="1"/>
    </xf>
    <xf numFmtId="1" fontId="13" fillId="0" borderId="7" xfId="1" applyNumberFormat="1" applyFont="1" applyBorder="1" applyAlignment="1">
      <alignment horizontal="center"/>
    </xf>
    <xf numFmtId="41" fontId="13" fillId="0" borderId="8" xfId="1" applyFont="1" applyBorder="1" applyAlignment="1">
      <alignment horizontal="center" wrapText="1"/>
    </xf>
    <xf numFmtId="41" fontId="7" fillId="0" borderId="0" xfId="1" quotePrefix="1" applyFont="1"/>
    <xf numFmtId="41" fontId="13" fillId="0" borderId="0" xfId="1" applyFont="1" applyAlignment="1">
      <alignment horizontal="center"/>
    </xf>
    <xf numFmtId="0" fontId="13" fillId="0" borderId="1" xfId="0" applyFont="1" applyBorder="1" applyAlignment="1">
      <alignment horizontal="left"/>
    </xf>
    <xf numFmtId="0" fontId="13" fillId="0" borderId="2" xfId="0" applyFont="1" applyBorder="1" applyAlignment="1">
      <alignment horizontal="left"/>
    </xf>
    <xf numFmtId="0" fontId="13" fillId="0" borderId="2" xfId="0" applyFont="1" applyBorder="1"/>
    <xf numFmtId="41" fontId="13" fillId="0" borderId="2" xfId="1" applyFont="1" applyBorder="1"/>
    <xf numFmtId="41" fontId="13" fillId="0" borderId="3" xfId="1" applyFont="1" applyBorder="1"/>
    <xf numFmtId="0" fontId="13" fillId="0" borderId="0" xfId="0" applyFont="1" applyBorder="1"/>
    <xf numFmtId="0" fontId="13" fillId="0" borderId="7" xfId="0" applyFont="1" applyBorder="1" applyAlignment="1">
      <alignment horizontal="center"/>
    </xf>
    <xf numFmtId="41" fontId="13" fillId="0" borderId="0" xfId="1" applyFont="1" applyBorder="1"/>
    <xf numFmtId="41" fontId="13" fillId="0" borderId="5" xfId="1" applyFont="1" applyBorder="1"/>
    <xf numFmtId="0" fontId="13" fillId="0" borderId="4" xfId="0" applyFont="1" applyBorder="1" applyAlignment="1">
      <alignment horizontal="left"/>
    </xf>
    <xf numFmtId="0" fontId="13" fillId="0" borderId="0" xfId="0" applyFont="1" applyFill="1" applyBorder="1"/>
    <xf numFmtId="41" fontId="13" fillId="0" borderId="0" xfId="0" applyNumberFormat="1" applyFont="1"/>
    <xf numFmtId="0" fontId="13" fillId="0" borderId="6" xfId="0" applyFont="1" applyBorder="1" applyAlignment="1">
      <alignment horizontal="left"/>
    </xf>
    <xf numFmtId="41" fontId="13" fillId="0" borderId="0" xfId="1" applyFont="1"/>
    <xf numFmtId="0" fontId="13" fillId="0" borderId="4"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horizontal="left" vertical="center"/>
    </xf>
    <xf numFmtId="0" fontId="13" fillId="0" borderId="0" xfId="0" applyFont="1" applyAlignment="1"/>
    <xf numFmtId="0" fontId="13" fillId="0" borderId="10" xfId="0" applyFont="1" applyBorder="1"/>
    <xf numFmtId="0" fontId="13" fillId="0" borderId="10" xfId="0" applyFont="1" applyBorder="1" applyAlignment="1">
      <alignment horizontal="center" vertical="center"/>
    </xf>
    <xf numFmtId="0" fontId="13" fillId="0" borderId="10" xfId="0" applyFont="1" applyBorder="1" applyAlignment="1">
      <alignment horizontal="center"/>
    </xf>
    <xf numFmtId="41" fontId="13" fillId="0" borderId="10" xfId="1" applyFont="1" applyBorder="1"/>
    <xf numFmtId="0" fontId="13" fillId="0" borderId="10" xfId="0" applyFont="1" applyBorder="1" applyAlignment="1">
      <alignment horizontal="center" vertical="center" wrapText="1"/>
    </xf>
    <xf numFmtId="0" fontId="13" fillId="0" borderId="10" xfId="0" applyFont="1" applyBorder="1" applyAlignment="1">
      <alignment vertical="center" wrapText="1"/>
    </xf>
    <xf numFmtId="41" fontId="13" fillId="0" borderId="10" xfId="1" applyFont="1" applyBorder="1" applyAlignment="1">
      <alignment vertical="center" wrapText="1"/>
    </xf>
    <xf numFmtId="0" fontId="14" fillId="0" borderId="10" xfId="0" applyFont="1" applyBorder="1"/>
    <xf numFmtId="41" fontId="14" fillId="0" borderId="10" xfId="0" applyNumberFormat="1" applyFont="1" applyBorder="1"/>
    <xf numFmtId="41" fontId="13" fillId="0" borderId="0" xfId="1" applyFont="1" applyBorder="1" applyAlignment="1">
      <alignment horizontal="left" vertical="center"/>
    </xf>
    <xf numFmtId="41" fontId="13" fillId="0" borderId="5" xfId="1" applyFont="1" applyBorder="1" applyAlignment="1">
      <alignment horizontal="left" vertical="center"/>
    </xf>
    <xf numFmtId="0" fontId="14" fillId="0" borderId="0" xfId="0" applyFont="1" applyBorder="1"/>
    <xf numFmtId="41" fontId="14" fillId="0" borderId="0" xfId="1" applyFont="1" applyBorder="1"/>
    <xf numFmtId="41" fontId="14" fillId="0" borderId="5" xfId="1" applyFont="1" applyBorder="1"/>
    <xf numFmtId="0" fontId="14" fillId="0" borderId="0" xfId="0" applyFont="1" applyBorder="1" applyAlignment="1">
      <alignment horizontal="right" vertical="center"/>
    </xf>
    <xf numFmtId="0" fontId="14" fillId="0" borderId="7" xfId="0" applyFont="1" applyBorder="1" applyAlignment="1">
      <alignment horizontal="left" vertical="center"/>
    </xf>
    <xf numFmtId="0" fontId="14" fillId="0" borderId="7" xfId="0" applyFont="1" applyBorder="1"/>
    <xf numFmtId="41" fontId="14" fillId="0" borderId="7" xfId="1" applyFont="1" applyBorder="1"/>
    <xf numFmtId="41" fontId="14" fillId="0" borderId="8" xfId="1" applyFont="1" applyBorder="1"/>
    <xf numFmtId="164" fontId="6" fillId="0" borderId="10" xfId="3" applyNumberFormat="1" applyFont="1" applyBorder="1" applyAlignment="1">
      <alignment horizontal="center" vertical="center" wrapText="1"/>
    </xf>
    <xf numFmtId="0" fontId="7" fillId="0" borderId="10" xfId="2" applyFont="1" applyFill="1" applyBorder="1" applyAlignment="1">
      <alignment horizontal="center" vertical="center"/>
    </xf>
    <xf numFmtId="0" fontId="14" fillId="0" borderId="0" xfId="2" applyFont="1" applyBorder="1"/>
    <xf numFmtId="0" fontId="14" fillId="0" borderId="0" xfId="2" applyFont="1" applyBorder="1" applyAlignment="1"/>
    <xf numFmtId="0" fontId="13" fillId="0" borderId="0" xfId="2" applyFont="1" applyBorder="1"/>
    <xf numFmtId="0" fontId="13" fillId="0" borderId="0" xfId="2" applyFont="1" applyBorder="1" applyAlignment="1">
      <alignment horizontal="center"/>
    </xf>
    <xf numFmtId="0" fontId="13" fillId="0" borderId="7" xfId="2" applyFont="1" applyBorder="1" applyAlignment="1">
      <alignment horizontal="center"/>
    </xf>
    <xf numFmtId="0" fontId="19" fillId="0" borderId="15" xfId="2" applyFont="1" applyBorder="1" applyAlignment="1">
      <alignment vertical="center"/>
    </xf>
    <xf numFmtId="0" fontId="19" fillId="0" borderId="10" xfId="2" applyFont="1" applyBorder="1" applyAlignment="1">
      <alignment horizontal="center" vertical="center" wrapText="1"/>
    </xf>
    <xf numFmtId="0" fontId="19" fillId="0" borderId="14" xfId="2" applyFont="1" applyBorder="1" applyAlignment="1">
      <alignment vertical="center"/>
    </xf>
    <xf numFmtId="0" fontId="12" fillId="0" borderId="10" xfId="2" applyFont="1" applyBorder="1" applyAlignment="1">
      <alignment horizontal="center" vertical="center" wrapText="1"/>
    </xf>
    <xf numFmtId="0" fontId="12" fillId="0" borderId="10" xfId="2" applyFont="1" applyBorder="1" applyAlignment="1">
      <alignment horizontal="center" vertical="center"/>
    </xf>
    <xf numFmtId="0" fontId="13" fillId="0" borderId="0" xfId="2" applyFont="1" applyBorder="1" applyAlignment="1">
      <alignment horizontal="center" vertical="center"/>
    </xf>
    <xf numFmtId="0" fontId="12" fillId="0" borderId="15" xfId="2" applyFont="1" applyBorder="1" applyAlignment="1">
      <alignment horizontal="center" vertical="center" wrapText="1"/>
    </xf>
    <xf numFmtId="0" fontId="12" fillId="0" borderId="3" xfId="2" applyFont="1" applyBorder="1" applyAlignment="1">
      <alignment vertical="center" wrapText="1"/>
    </xf>
    <xf numFmtId="0" fontId="2" fillId="0" borderId="15" xfId="2" applyBorder="1" applyAlignment="1">
      <alignment horizontal="center" vertical="center" wrapText="1"/>
    </xf>
    <xf numFmtId="0" fontId="2" fillId="0" borderId="15" xfId="2" applyBorder="1" applyAlignment="1">
      <alignment vertical="center" wrapText="1"/>
    </xf>
    <xf numFmtId="14" fontId="2" fillId="0" borderId="15" xfId="2" applyNumberFormat="1" applyBorder="1" applyAlignment="1">
      <alignment vertical="center" wrapText="1"/>
    </xf>
    <xf numFmtId="0" fontId="12" fillId="0" borderId="15" xfId="2" applyFont="1" applyBorder="1"/>
    <xf numFmtId="2" fontId="12" fillId="0" borderId="15" xfId="2" applyNumberFormat="1" applyFont="1" applyBorder="1" applyAlignment="1">
      <alignment horizontal="center" vertical="center" wrapText="1"/>
    </xf>
    <xf numFmtId="0" fontId="12" fillId="0" borderId="15" xfId="2" applyFont="1" applyBorder="1" applyAlignment="1">
      <alignment vertical="center" wrapText="1"/>
    </xf>
    <xf numFmtId="2" fontId="19" fillId="0" borderId="10" xfId="2" applyNumberFormat="1" applyFont="1" applyBorder="1" applyAlignment="1">
      <alignment horizontal="center" vertical="center" wrapText="1"/>
    </xf>
    <xf numFmtId="0" fontId="12" fillId="0" borderId="10" xfId="2" applyFont="1" applyBorder="1" applyAlignment="1">
      <alignment vertical="center" wrapText="1"/>
    </xf>
    <xf numFmtId="0" fontId="12" fillId="0" borderId="13" xfId="2" applyFont="1" applyBorder="1" applyAlignment="1">
      <alignment horizontal="center" vertical="center" wrapText="1"/>
    </xf>
    <xf numFmtId="0" fontId="12" fillId="0" borderId="5" xfId="2" applyFont="1" applyBorder="1" applyAlignment="1">
      <alignment vertical="center" wrapText="1"/>
    </xf>
    <xf numFmtId="0" fontId="12" fillId="0" borderId="13" xfId="2" applyFont="1" applyBorder="1"/>
    <xf numFmtId="0" fontId="20" fillId="0" borderId="13" xfId="2" applyFont="1" applyBorder="1" applyAlignment="1">
      <alignment vertical="center" wrapText="1"/>
    </xf>
    <xf numFmtId="4" fontId="12" fillId="0" borderId="13" xfId="2" applyNumberFormat="1" applyFont="1" applyBorder="1" applyAlignment="1">
      <alignment horizontal="right" vertical="center" wrapText="1"/>
    </xf>
    <xf numFmtId="0" fontId="12" fillId="0" borderId="13" xfId="2" applyFont="1" applyBorder="1" applyAlignment="1">
      <alignment vertical="center" wrapText="1"/>
    </xf>
    <xf numFmtId="4" fontId="14" fillId="0" borderId="0" xfId="2" applyNumberFormat="1" applyFont="1" applyBorder="1"/>
    <xf numFmtId="0" fontId="12" fillId="0" borderId="14" xfId="2" applyFont="1" applyBorder="1" applyAlignment="1">
      <alignment horizontal="center" vertical="center" wrapText="1"/>
    </xf>
    <xf numFmtId="0" fontId="12" fillId="0" borderId="8" xfId="2" applyFont="1" applyBorder="1" applyAlignment="1">
      <alignment vertical="center" wrapText="1"/>
    </xf>
    <xf numFmtId="0" fontId="12" fillId="0" borderId="14" xfId="2" applyFont="1" applyBorder="1"/>
    <xf numFmtId="0" fontId="20" fillId="0" borderId="14" xfId="2" applyFont="1" applyBorder="1" applyAlignment="1">
      <alignment vertical="center" wrapText="1"/>
    </xf>
    <xf numFmtId="4" fontId="12" fillId="0" borderId="14" xfId="2" applyNumberFormat="1" applyFont="1" applyBorder="1" applyAlignment="1">
      <alignment horizontal="right" vertical="center" wrapText="1"/>
    </xf>
    <xf numFmtId="0" fontId="12" fillId="0" borderId="14" xfId="2" applyFont="1" applyBorder="1" applyAlignment="1">
      <alignment vertical="center" wrapText="1"/>
    </xf>
    <xf numFmtId="0" fontId="12" fillId="0" borderId="5" xfId="2" applyFont="1" applyBorder="1" applyAlignment="1">
      <alignment horizontal="left" vertical="center" wrapText="1"/>
    </xf>
    <xf numFmtId="4" fontId="19" fillId="0" borderId="10" xfId="2" applyNumberFormat="1" applyFont="1" applyBorder="1" applyAlignment="1">
      <alignment horizontal="right" vertical="center" wrapText="1"/>
    </xf>
    <xf numFmtId="0" fontId="19" fillId="0" borderId="10" xfId="2" applyFont="1" applyBorder="1" applyAlignment="1">
      <alignment vertical="center" wrapText="1"/>
    </xf>
    <xf numFmtId="3" fontId="14" fillId="0" borderId="0" xfId="2" applyNumberFormat="1" applyFont="1" applyBorder="1"/>
    <xf numFmtId="0" fontId="12" fillId="0" borderId="13" xfId="2" applyFont="1" applyBorder="1" applyAlignment="1">
      <alignment horizontal="left" vertical="center" wrapText="1" indent="3"/>
    </xf>
    <xf numFmtId="0" fontId="21" fillId="0" borderId="13" xfId="2" applyFont="1" applyBorder="1"/>
    <xf numFmtId="0" fontId="22" fillId="0" borderId="13" xfId="2" applyFont="1" applyBorder="1" applyAlignment="1">
      <alignment horizontal="center" vertical="center"/>
    </xf>
    <xf numFmtId="3" fontId="12" fillId="0" borderId="13" xfId="2" applyNumberFormat="1" applyFont="1" applyBorder="1" applyAlignment="1">
      <alignment horizontal="right" vertical="center"/>
    </xf>
    <xf numFmtId="0" fontId="19" fillId="0" borderId="5" xfId="2" applyFont="1" applyBorder="1" applyAlignment="1">
      <alignment vertical="center" wrapText="1"/>
    </xf>
    <xf numFmtId="41" fontId="14" fillId="0" borderId="0" xfId="2" applyNumberFormat="1" applyFont="1" applyBorder="1"/>
    <xf numFmtId="43" fontId="14" fillId="0" borderId="0" xfId="2" applyNumberFormat="1" applyFont="1" applyBorder="1"/>
    <xf numFmtId="3" fontId="12" fillId="0" borderId="13" xfId="2" applyNumberFormat="1" applyFont="1" applyBorder="1" applyAlignment="1">
      <alignment horizontal="right"/>
    </xf>
    <xf numFmtId="41" fontId="13" fillId="0" borderId="0" xfId="4" applyFont="1" applyBorder="1"/>
    <xf numFmtId="4" fontId="13" fillId="0" borderId="0" xfId="2" applyNumberFormat="1" applyFont="1" applyBorder="1"/>
    <xf numFmtId="3" fontId="22" fillId="0" borderId="13" xfId="2" applyNumberFormat="1" applyFont="1" applyBorder="1" applyAlignment="1">
      <alignment horizontal="center" vertical="center"/>
    </xf>
    <xf numFmtId="0" fontId="21" fillId="2" borderId="13" xfId="2" applyFont="1" applyFill="1" applyBorder="1"/>
    <xf numFmtId="3" fontId="12" fillId="2" borderId="13" xfId="2" applyNumberFormat="1" applyFont="1" applyFill="1" applyBorder="1" applyAlignment="1">
      <alignment horizontal="right"/>
    </xf>
    <xf numFmtId="0" fontId="21" fillId="2" borderId="15" xfId="2" applyFont="1" applyFill="1" applyBorder="1"/>
    <xf numFmtId="0" fontId="22" fillId="0" borderId="15" xfId="2" applyFont="1" applyBorder="1" applyAlignment="1">
      <alignment horizontal="center" vertical="center"/>
    </xf>
    <xf numFmtId="0" fontId="12" fillId="0" borderId="15" xfId="2" applyFont="1" applyBorder="1" applyAlignment="1">
      <alignment horizontal="left" vertical="center" wrapText="1" indent="3"/>
    </xf>
    <xf numFmtId="3" fontId="12" fillId="2" borderId="15" xfId="2" applyNumberFormat="1" applyFont="1" applyFill="1" applyBorder="1" applyAlignment="1">
      <alignment horizontal="right"/>
    </xf>
    <xf numFmtId="0" fontId="12" fillId="0" borderId="5" xfId="2" applyFont="1" applyBorder="1"/>
    <xf numFmtId="0" fontId="12" fillId="0" borderId="4" xfId="2" applyFont="1" applyBorder="1" applyAlignment="1">
      <alignment vertical="center" wrapText="1"/>
    </xf>
    <xf numFmtId="0" fontId="12" fillId="0" borderId="14" xfId="2" applyFont="1" applyBorder="1" applyAlignment="1">
      <alignment wrapText="1"/>
    </xf>
    <xf numFmtId="0" fontId="12" fillId="0" borderId="13" xfId="2" applyFont="1" applyBorder="1" applyAlignment="1">
      <alignment vertical="center"/>
    </xf>
    <xf numFmtId="0" fontId="12" fillId="0" borderId="13" xfId="2" applyFont="1" applyBorder="1" applyAlignment="1">
      <alignment horizontal="left" vertical="center" wrapText="1"/>
    </xf>
    <xf numFmtId="3" fontId="12" fillId="0" borderId="14" xfId="2" applyNumberFormat="1" applyFont="1" applyBorder="1" applyAlignment="1">
      <alignment horizontal="right" vertical="center" wrapText="1"/>
    </xf>
    <xf numFmtId="0" fontId="22" fillId="0" borderId="14" xfId="2" applyFont="1" applyBorder="1" applyAlignment="1">
      <alignment horizontal="center" vertical="center" wrapText="1"/>
    </xf>
    <xf numFmtId="3" fontId="19" fillId="0" borderId="10" xfId="2" applyNumberFormat="1" applyFont="1" applyBorder="1" applyAlignment="1">
      <alignment horizontal="right"/>
    </xf>
    <xf numFmtId="0" fontId="23" fillId="0" borderId="10" xfId="2" applyFont="1" applyBorder="1" applyAlignment="1">
      <alignment horizontal="center" vertical="center"/>
    </xf>
    <xf numFmtId="41" fontId="13" fillId="0" borderId="0" xfId="2" applyNumberFormat="1" applyFont="1" applyBorder="1"/>
    <xf numFmtId="4" fontId="12" fillId="0" borderId="15" xfId="2" applyNumberFormat="1" applyFont="1" applyBorder="1" applyAlignment="1">
      <alignment horizontal="right" vertical="center" wrapText="1"/>
    </xf>
    <xf numFmtId="43" fontId="13" fillId="0" borderId="0" xfId="2" applyNumberFormat="1" applyFont="1" applyBorder="1"/>
    <xf numFmtId="0" fontId="19" fillId="0" borderId="10" xfId="2" applyFont="1" applyBorder="1"/>
    <xf numFmtId="4" fontId="19" fillId="0" borderId="12" xfId="2" applyNumberFormat="1" applyFont="1" applyBorder="1" applyAlignment="1">
      <alignment horizontal="right" vertical="center" wrapText="1"/>
    </xf>
    <xf numFmtId="4" fontId="19" fillId="0" borderId="16" xfId="2" applyNumberFormat="1" applyFont="1" applyBorder="1" applyAlignment="1">
      <alignment horizontal="right" vertical="center" wrapText="1"/>
    </xf>
    <xf numFmtId="0" fontId="19" fillId="0" borderId="11" xfId="2" applyFont="1" applyBorder="1" applyAlignment="1">
      <alignment vertical="center" wrapText="1"/>
    </xf>
    <xf numFmtId="0" fontId="12" fillId="0" borderId="0" xfId="2" applyFont="1" applyBorder="1"/>
    <xf numFmtId="0" fontId="12" fillId="0" borderId="0" xfId="2" applyFont="1" applyBorder="1" applyAlignment="1"/>
    <xf numFmtId="0" fontId="12" fillId="0" borderId="0" xfId="2" applyFont="1" applyBorder="1" applyAlignment="1">
      <alignment horizontal="center"/>
    </xf>
    <xf numFmtId="0" fontId="13" fillId="0" borderId="0" xfId="2" applyFont="1" applyBorder="1" applyAlignment="1"/>
    <xf numFmtId="16" fontId="15"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left"/>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4" fillId="0" borderId="0" xfId="0" applyFont="1" applyAlignment="1">
      <alignment horizontal="left"/>
    </xf>
    <xf numFmtId="0" fontId="7" fillId="0" borderId="0" xfId="0" applyFont="1" applyAlignment="1">
      <alignment horizontal="left" vertical="center" wrapText="1"/>
    </xf>
    <xf numFmtId="0" fontId="12" fillId="0" borderId="0" xfId="0" applyFont="1" applyAlignment="1">
      <alignment horizontal="left" wrapText="1"/>
    </xf>
    <xf numFmtId="0" fontId="12" fillId="0" borderId="0" xfId="0" applyFont="1" applyAlignment="1">
      <alignment horizontal="left" vertical="center" wrapText="1"/>
    </xf>
    <xf numFmtId="0" fontId="12" fillId="0" borderId="18"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4" fillId="0" borderId="0" xfId="2" applyFont="1" applyBorder="1" applyAlignment="1">
      <alignment horizontal="center"/>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0" xfId="2" applyFont="1" applyBorder="1" applyAlignment="1">
      <alignment horizontal="center" vertical="center"/>
    </xf>
    <xf numFmtId="0" fontId="19" fillId="0" borderId="10"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 xfId="2" applyFont="1" applyBorder="1" applyAlignment="1">
      <alignment horizontal="left" vertical="center" wrapText="1"/>
    </xf>
    <xf numFmtId="0" fontId="19" fillId="0" borderId="16" xfId="2" applyFont="1" applyBorder="1" applyAlignment="1">
      <alignment horizontal="left" vertical="center" wrapText="1"/>
    </xf>
    <xf numFmtId="0" fontId="19" fillId="0" borderId="11" xfId="2" applyFont="1" applyBorder="1" applyAlignment="1">
      <alignment horizontal="left" vertical="center" wrapText="1"/>
    </xf>
    <xf numFmtId="0" fontId="19" fillId="0" borderId="12" xfId="2" applyFont="1" applyBorder="1" applyAlignment="1">
      <alignment horizontal="left"/>
    </xf>
    <xf numFmtId="0" fontId="19" fillId="0" borderId="16" xfId="2" applyFont="1" applyBorder="1" applyAlignment="1">
      <alignment horizontal="left"/>
    </xf>
    <xf numFmtId="0" fontId="19" fillId="0" borderId="11" xfId="2" applyFont="1" applyBorder="1" applyAlignment="1">
      <alignment horizontal="left"/>
    </xf>
    <xf numFmtId="0" fontId="6" fillId="0" borderId="15"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0" xfId="2" applyFont="1" applyAlignment="1">
      <alignment horizontal="center"/>
    </xf>
    <xf numFmtId="0" fontId="6" fillId="0" borderId="12"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1" xfId="2" applyFont="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vertical="center"/>
    </xf>
    <xf numFmtId="0" fontId="14"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20" fillId="0" borderId="15" xfId="2" applyFont="1" applyBorder="1" applyAlignment="1">
      <alignment vertical="center" wrapText="1"/>
    </xf>
    <xf numFmtId="0" fontId="21" fillId="2" borderId="10" xfId="2" applyFont="1" applyFill="1" applyBorder="1"/>
    <xf numFmtId="0" fontId="12" fillId="0" borderId="10" xfId="2" applyFont="1" applyBorder="1"/>
    <xf numFmtId="0" fontId="22" fillId="0" borderId="10" xfId="2" applyFont="1" applyBorder="1" applyAlignment="1">
      <alignment horizontal="center" vertical="center"/>
    </xf>
    <xf numFmtId="0" fontId="12" fillId="0" borderId="10" xfId="2" applyFont="1" applyBorder="1" applyAlignment="1">
      <alignment horizontal="left" vertical="center" wrapText="1" indent="3"/>
    </xf>
    <xf numFmtId="3" fontId="12" fillId="2" borderId="10" xfId="2" applyNumberFormat="1" applyFont="1" applyFill="1" applyBorder="1" applyAlignment="1">
      <alignment horizontal="right"/>
    </xf>
    <xf numFmtId="0" fontId="7" fillId="0" borderId="10" xfId="2" applyFont="1" applyBorder="1" applyAlignment="1">
      <alignment horizontal="right" vertical="center" wrapText="1"/>
    </xf>
    <xf numFmtId="0" fontId="15" fillId="0" borderId="0" xfId="2" applyFont="1" applyAlignment="1">
      <alignment wrapText="1"/>
    </xf>
  </cellXfs>
  <cellStyles count="5">
    <cellStyle name="Comma [0]" xfId="1" builtinId="6"/>
    <cellStyle name="Comma [0] 2" xfId="4"/>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klus%202020/Lap%20APBDes%202019/Raperdes%20Pertanggungjawaban%20APBDes%20TA%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klus%202019/FORM%20KONSOLIDASI%20%20DANA%20DESA%20%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perdes Prtttjwban TA 2019"/>
      <sheetName val="Barang Jasa"/>
      <sheetName val="Modal Mesin"/>
    </sheetNames>
    <sheetDataSet>
      <sheetData sheetId="0" refreshError="1"/>
      <sheetData sheetId="1">
        <row r="63">
          <cell r="B63">
            <v>198812756</v>
          </cell>
          <cell r="C63">
            <v>164754250</v>
          </cell>
          <cell r="D63">
            <v>204067250</v>
          </cell>
          <cell r="E63">
            <v>197881250</v>
          </cell>
          <cell r="F63">
            <v>15580000</v>
          </cell>
          <cell r="G63">
            <v>14010000</v>
          </cell>
          <cell r="H63">
            <v>9600000</v>
          </cell>
          <cell r="I63">
            <v>8609152</v>
          </cell>
          <cell r="J63">
            <v>14141600</v>
          </cell>
          <cell r="K63">
            <v>10395000</v>
          </cell>
        </row>
        <row r="64">
          <cell r="C64">
            <v>34058506</v>
          </cell>
          <cell r="E64">
            <v>6186000</v>
          </cell>
          <cell r="G64">
            <v>1570000</v>
          </cell>
          <cell r="I64">
            <v>990848</v>
          </cell>
        </row>
      </sheetData>
      <sheetData sheetId="2">
        <row r="21">
          <cell r="B21">
            <v>19725000</v>
          </cell>
          <cell r="C21">
            <v>15800000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nsolidasi Laporan DD 2019-1"/>
      <sheetName val="Konsulasi Laporan Dana Desa Me "/>
      <sheetName val="Konsolidasi Laporan DD 2019 (2)"/>
      <sheetName val="Konsulidasi Juni"/>
      <sheetName val="Juli"/>
      <sheetName val="Agstus"/>
      <sheetName val="Agstus (2)"/>
      <sheetName val="Oktober"/>
      <sheetName val="Oktober (2)"/>
      <sheetName val="Oktober (3)"/>
      <sheetName val="Nov1"/>
      <sheetName val="Des"/>
      <sheetName val="Konsolidasi Laporan DD 2019"/>
    </sheetNames>
    <sheetDataSet>
      <sheetData sheetId="0"/>
      <sheetData sheetId="1"/>
      <sheetData sheetId="2"/>
      <sheetData sheetId="3"/>
      <sheetData sheetId="4"/>
      <sheetData sheetId="5"/>
      <sheetData sheetId="6"/>
      <sheetData sheetId="7"/>
      <sheetData sheetId="8"/>
      <sheetData sheetId="9"/>
      <sheetData sheetId="10"/>
      <sheetData sheetId="11">
        <row r="21">
          <cell r="O21">
            <v>203181000</v>
          </cell>
        </row>
        <row r="22">
          <cell r="O22">
            <v>123801000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41"/>
  <sheetViews>
    <sheetView tabSelected="1" topLeftCell="A22" workbookViewId="0">
      <selection activeCell="L35" sqref="L35"/>
    </sheetView>
  </sheetViews>
  <sheetFormatPr defaultRowHeight="14.25"/>
  <cols>
    <col min="1" max="2" width="5.5703125" style="119" customWidth="1"/>
    <col min="3" max="3" width="32.42578125" style="110" customWidth="1"/>
    <col min="4" max="4" width="9.140625" style="110"/>
    <col min="5" max="7" width="16.140625" style="197" customWidth="1"/>
    <col min="8" max="8" width="11.5703125" style="110" bestFit="1" customWidth="1"/>
    <col min="9" max="10" width="9.140625" style="110"/>
    <col min="11" max="11" width="12.5703125" style="110" bestFit="1" customWidth="1"/>
    <col min="12" max="12" width="14.28515625" style="110" bestFit="1" customWidth="1"/>
    <col min="13" max="16384" width="9.140625" style="110"/>
  </cols>
  <sheetData>
    <row r="1" spans="1:7" ht="15.75">
      <c r="A1" s="303" t="s">
        <v>462</v>
      </c>
      <c r="B1" s="303"/>
      <c r="C1" s="303"/>
      <c r="D1" s="303"/>
      <c r="E1" s="303"/>
      <c r="F1" s="303"/>
      <c r="G1" s="303"/>
    </row>
    <row r="3" spans="1:7">
      <c r="A3" s="308" t="s">
        <v>440</v>
      </c>
      <c r="B3" s="309"/>
      <c r="C3" s="309"/>
      <c r="D3" s="309"/>
      <c r="E3" s="309"/>
      <c r="F3" s="309"/>
      <c r="G3" s="310"/>
    </row>
    <row r="4" spans="1:7">
      <c r="A4" s="311" t="s">
        <v>439</v>
      </c>
      <c r="B4" s="312"/>
      <c r="C4" s="312"/>
      <c r="D4" s="312"/>
      <c r="E4" s="312"/>
      <c r="F4" s="312"/>
      <c r="G4" s="313"/>
    </row>
    <row r="5" spans="1:7">
      <c r="A5" s="311" t="s">
        <v>441</v>
      </c>
      <c r="B5" s="312"/>
      <c r="C5" s="312"/>
      <c r="D5" s="312"/>
      <c r="E5" s="312"/>
      <c r="F5" s="312"/>
      <c r="G5" s="313"/>
    </row>
    <row r="6" spans="1:7">
      <c r="A6" s="311" t="s">
        <v>442</v>
      </c>
      <c r="B6" s="312"/>
      <c r="C6" s="312"/>
      <c r="D6" s="312"/>
      <c r="E6" s="312"/>
      <c r="F6" s="312"/>
      <c r="G6" s="313"/>
    </row>
    <row r="7" spans="1:7">
      <c r="A7" s="314" t="s">
        <v>0</v>
      </c>
      <c r="B7" s="315"/>
      <c r="C7" s="315"/>
      <c r="D7" s="315"/>
      <c r="E7" s="315"/>
      <c r="F7" s="315"/>
      <c r="G7" s="316"/>
    </row>
    <row r="8" spans="1:7">
      <c r="A8" s="184"/>
      <c r="B8" s="185"/>
      <c r="C8" s="186"/>
      <c r="D8" s="186"/>
      <c r="E8" s="187"/>
      <c r="F8" s="187"/>
      <c r="G8" s="188"/>
    </row>
    <row r="9" spans="1:7">
      <c r="A9" s="198"/>
      <c r="B9" s="116"/>
      <c r="C9" s="189"/>
      <c r="D9" s="190" t="s">
        <v>14</v>
      </c>
      <c r="E9" s="144" t="s">
        <v>15</v>
      </c>
      <c r="F9" s="144" t="s">
        <v>16</v>
      </c>
      <c r="G9" s="145" t="s">
        <v>169</v>
      </c>
    </row>
    <row r="10" spans="1:7" ht="18.75" customHeight="1">
      <c r="A10" s="305" t="s">
        <v>1</v>
      </c>
      <c r="B10" s="304"/>
      <c r="C10" s="304"/>
      <c r="D10" s="189"/>
      <c r="E10" s="191"/>
      <c r="F10" s="191"/>
      <c r="G10" s="192"/>
    </row>
    <row r="11" spans="1:7">
      <c r="A11" s="193"/>
      <c r="B11" s="199" t="s">
        <v>21</v>
      </c>
      <c r="D11" s="189" t="s">
        <v>27</v>
      </c>
      <c r="E11" s="191">
        <v>56925000</v>
      </c>
      <c r="F11" s="191">
        <v>44082000</v>
      </c>
      <c r="G11" s="192">
        <f>F11-E11</f>
        <v>-12843000</v>
      </c>
    </row>
    <row r="12" spans="1:7">
      <c r="A12" s="193"/>
      <c r="B12" s="199" t="s">
        <v>22</v>
      </c>
      <c r="E12" s="191"/>
      <c r="F12" s="191"/>
      <c r="G12" s="192"/>
    </row>
    <row r="13" spans="1:7" ht="18.75" customHeight="1">
      <c r="A13" s="193"/>
      <c r="B13" s="117"/>
      <c r="C13" s="200" t="s">
        <v>2</v>
      </c>
      <c r="D13" s="189" t="s">
        <v>28</v>
      </c>
      <c r="E13" s="191">
        <v>1001448550</v>
      </c>
      <c r="F13" s="191">
        <v>1001448550</v>
      </c>
      <c r="G13" s="192">
        <f t="shared" ref="G13:G19" si="0">F13-E13</f>
        <v>0</v>
      </c>
    </row>
    <row r="14" spans="1:7" ht="29.25" customHeight="1">
      <c r="A14" s="193"/>
      <c r="B14" s="117"/>
      <c r="C14" s="200" t="s">
        <v>23</v>
      </c>
      <c r="D14" s="194" t="s">
        <v>29</v>
      </c>
      <c r="E14" s="191">
        <v>64041200</v>
      </c>
      <c r="F14" s="191">
        <v>64041200</v>
      </c>
      <c r="G14" s="192">
        <f t="shared" si="0"/>
        <v>0</v>
      </c>
    </row>
    <row r="15" spans="1:7" ht="23.25" customHeight="1">
      <c r="A15" s="193"/>
      <c r="B15" s="117"/>
      <c r="C15" s="200" t="s">
        <v>24</v>
      </c>
      <c r="D15" s="194" t="s">
        <v>30</v>
      </c>
      <c r="E15" s="191">
        <v>747226400</v>
      </c>
      <c r="F15" s="191">
        <v>747226400</v>
      </c>
      <c r="G15" s="192">
        <f t="shared" si="0"/>
        <v>0</v>
      </c>
    </row>
    <row r="16" spans="1:7" ht="22.5" customHeight="1">
      <c r="A16" s="193"/>
      <c r="B16" s="117"/>
      <c r="C16" s="200" t="s">
        <v>25</v>
      </c>
      <c r="D16" s="194" t="s">
        <v>31</v>
      </c>
      <c r="E16" s="191">
        <v>0</v>
      </c>
      <c r="F16" s="191">
        <v>0</v>
      </c>
      <c r="G16" s="192">
        <f t="shared" si="0"/>
        <v>0</v>
      </c>
    </row>
    <row r="17" spans="1:12" ht="27" customHeight="1">
      <c r="A17" s="193"/>
      <c r="B17" s="117"/>
      <c r="C17" s="200" t="s">
        <v>26</v>
      </c>
      <c r="D17" s="194" t="s">
        <v>32</v>
      </c>
      <c r="E17" s="191">
        <v>197722500</v>
      </c>
      <c r="F17" s="191">
        <v>197722500</v>
      </c>
      <c r="G17" s="192">
        <f t="shared" si="0"/>
        <v>0</v>
      </c>
    </row>
    <row r="18" spans="1:12">
      <c r="A18" s="193"/>
      <c r="B18" s="199" t="s">
        <v>3</v>
      </c>
      <c r="D18" s="189"/>
      <c r="E18" s="191">
        <v>3025000</v>
      </c>
      <c r="F18" s="191">
        <v>6321352</v>
      </c>
      <c r="G18" s="192">
        <f t="shared" si="0"/>
        <v>3296352</v>
      </c>
    </row>
    <row r="19" spans="1:12" ht="17.25" customHeight="1">
      <c r="A19" s="306" t="s">
        <v>4</v>
      </c>
      <c r="B19" s="307"/>
      <c r="C19" s="307"/>
      <c r="D19" s="216"/>
      <c r="E19" s="217">
        <f>SUM(E11:E18)</f>
        <v>2070388650</v>
      </c>
      <c r="F19" s="217">
        <f>SUM(F11:F18)</f>
        <v>2060842002</v>
      </c>
      <c r="G19" s="218">
        <f t="shared" si="0"/>
        <v>-9546648</v>
      </c>
    </row>
    <row r="20" spans="1:12">
      <c r="A20" s="201"/>
      <c r="B20" s="202"/>
      <c r="C20" s="189"/>
      <c r="D20" s="189"/>
      <c r="E20" s="191"/>
      <c r="F20" s="191"/>
      <c r="G20" s="192"/>
    </row>
    <row r="21" spans="1:12">
      <c r="A21" s="203" t="s">
        <v>5</v>
      </c>
      <c r="B21" s="199"/>
      <c r="C21" s="118"/>
      <c r="D21" s="189"/>
      <c r="E21" s="191"/>
      <c r="F21" s="191"/>
      <c r="G21" s="192"/>
    </row>
    <row r="22" spans="1:12" ht="17.25" customHeight="1">
      <c r="A22" s="193"/>
      <c r="B22" s="199" t="s">
        <v>19</v>
      </c>
      <c r="D22" s="189"/>
      <c r="E22" s="191">
        <v>802188677</v>
      </c>
      <c r="F22" s="191">
        <v>774603612</v>
      </c>
      <c r="G22" s="192">
        <f>E22-F22</f>
        <v>27585065</v>
      </c>
      <c r="L22" s="195"/>
    </row>
    <row r="23" spans="1:12" ht="17.100000000000001" customHeight="1">
      <c r="A23" s="193"/>
      <c r="B23" s="199" t="s">
        <v>17</v>
      </c>
      <c r="D23" s="189"/>
      <c r="E23" s="191">
        <v>1274473499</v>
      </c>
      <c r="F23" s="191">
        <v>1203791500</v>
      </c>
      <c r="G23" s="192">
        <f t="shared" ref="G23:G27" si="1">E23-F23</f>
        <v>70681999</v>
      </c>
      <c r="L23" s="195"/>
    </row>
    <row r="24" spans="1:12" ht="17.100000000000001" customHeight="1">
      <c r="A24" s="193"/>
      <c r="B24" s="199" t="s">
        <v>18</v>
      </c>
      <c r="D24" s="189"/>
      <c r="E24" s="191">
        <v>60132500</v>
      </c>
      <c r="F24" s="191">
        <v>39985000</v>
      </c>
      <c r="G24" s="192">
        <f t="shared" si="1"/>
        <v>20147500</v>
      </c>
      <c r="L24" s="195"/>
    </row>
    <row r="25" spans="1:12" ht="17.100000000000001" customHeight="1">
      <c r="A25" s="193"/>
      <c r="B25" s="199" t="s">
        <v>20</v>
      </c>
      <c r="D25" s="189"/>
      <c r="E25" s="191">
        <v>83595550</v>
      </c>
      <c r="F25" s="191">
        <v>76632000</v>
      </c>
      <c r="G25" s="192">
        <f t="shared" si="1"/>
        <v>6963550</v>
      </c>
    </row>
    <row r="26" spans="1:12" ht="30.95" customHeight="1">
      <c r="A26" s="193"/>
      <c r="B26" s="304" t="s">
        <v>6</v>
      </c>
      <c r="C26" s="304"/>
      <c r="D26" s="199"/>
      <c r="E26" s="214">
        <v>5895000</v>
      </c>
      <c r="F26" s="214">
        <v>3300000</v>
      </c>
      <c r="G26" s="215">
        <f t="shared" si="1"/>
        <v>2595000</v>
      </c>
    </row>
    <row r="27" spans="1:12" ht="17.100000000000001" customHeight="1">
      <c r="A27" s="201"/>
      <c r="B27" s="202"/>
      <c r="C27" s="219" t="s">
        <v>10</v>
      </c>
      <c r="D27" s="216"/>
      <c r="E27" s="217">
        <f>SUM(E22:E26)</f>
        <v>2226285226</v>
      </c>
      <c r="F27" s="217">
        <f>SUM(F22:F26)</f>
        <v>2098312112</v>
      </c>
      <c r="G27" s="218">
        <f t="shared" si="1"/>
        <v>127973114</v>
      </c>
      <c r="H27" s="195"/>
      <c r="K27" s="110">
        <v>116478766</v>
      </c>
    </row>
    <row r="28" spans="1:12" ht="17.100000000000001" customHeight="1">
      <c r="A28" s="193"/>
      <c r="B28" s="117"/>
      <c r="C28" s="219" t="s">
        <v>11</v>
      </c>
      <c r="D28" s="216"/>
      <c r="E28" s="217">
        <f>E19-E27</f>
        <v>-155896576</v>
      </c>
      <c r="F28" s="217">
        <f>F19-F27</f>
        <v>-37470110</v>
      </c>
      <c r="G28" s="218">
        <f>E28-F28</f>
        <v>-118426466</v>
      </c>
      <c r="K28" s="195">
        <f>F34</f>
        <v>118426466</v>
      </c>
    </row>
    <row r="29" spans="1:12">
      <c r="A29" s="193"/>
      <c r="B29" s="117"/>
      <c r="D29" s="189"/>
      <c r="E29" s="191"/>
      <c r="F29" s="191"/>
      <c r="G29" s="192"/>
      <c r="K29" s="195">
        <f>K27+K28</f>
        <v>234905232</v>
      </c>
    </row>
    <row r="30" spans="1:12">
      <c r="A30" s="203" t="s">
        <v>7</v>
      </c>
      <c r="B30" s="199"/>
      <c r="C30" s="189"/>
      <c r="D30" s="189"/>
      <c r="E30" s="191"/>
      <c r="F30" s="191"/>
      <c r="G30" s="192"/>
    </row>
    <row r="31" spans="1:12">
      <c r="A31" s="193"/>
      <c r="B31" s="199" t="s">
        <v>12</v>
      </c>
      <c r="D31" s="189"/>
      <c r="E31" s="191">
        <v>155896576</v>
      </c>
      <c r="F31" s="191">
        <v>155896576</v>
      </c>
      <c r="G31" s="192">
        <f t="shared" ref="G31:G33" si="2">E31-F31</f>
        <v>0</v>
      </c>
    </row>
    <row r="32" spans="1:12">
      <c r="A32" s="193"/>
      <c r="B32" s="199" t="s">
        <v>13</v>
      </c>
      <c r="D32" s="189"/>
      <c r="E32" s="191">
        <v>0</v>
      </c>
      <c r="F32" s="191">
        <v>0</v>
      </c>
      <c r="G32" s="192">
        <f t="shared" si="2"/>
        <v>0</v>
      </c>
    </row>
    <row r="33" spans="1:7" ht="17.100000000000001" customHeight="1">
      <c r="A33" s="193"/>
      <c r="B33" s="117"/>
      <c r="C33" s="219" t="s">
        <v>8</v>
      </c>
      <c r="D33" s="216"/>
      <c r="E33" s="217">
        <f>E31-E32</f>
        <v>155896576</v>
      </c>
      <c r="F33" s="217">
        <f>F31-F32</f>
        <v>155896576</v>
      </c>
      <c r="G33" s="218">
        <f t="shared" si="2"/>
        <v>0</v>
      </c>
    </row>
    <row r="34" spans="1:7" ht="19.5" customHeight="1">
      <c r="A34" s="196"/>
      <c r="B34" s="220" t="s">
        <v>9</v>
      </c>
      <c r="C34" s="221"/>
      <c r="D34" s="221"/>
      <c r="E34" s="222">
        <f>E28+E33</f>
        <v>0</v>
      </c>
      <c r="F34" s="222">
        <f>F28+F33</f>
        <v>118426466</v>
      </c>
      <c r="G34" s="223">
        <f>F34-E34</f>
        <v>118426466</v>
      </c>
    </row>
    <row r="36" spans="1:7">
      <c r="F36" s="183" t="s">
        <v>472</v>
      </c>
    </row>
    <row r="37" spans="1:7">
      <c r="F37" s="183" t="s">
        <v>173</v>
      </c>
    </row>
    <row r="38" spans="1:7">
      <c r="F38" s="183"/>
    </row>
    <row r="39" spans="1:7">
      <c r="F39" s="183"/>
    </row>
    <row r="40" spans="1:7">
      <c r="F40" s="183"/>
    </row>
    <row r="41" spans="1:7">
      <c r="F41" s="183" t="s">
        <v>306</v>
      </c>
    </row>
  </sheetData>
  <mergeCells count="9">
    <mergeCell ref="A1:G1"/>
    <mergeCell ref="B26:C26"/>
    <mergeCell ref="A10:C10"/>
    <mergeCell ref="A19:C19"/>
    <mergeCell ref="A3:G3"/>
    <mergeCell ref="A5:G5"/>
    <mergeCell ref="A6:G6"/>
    <mergeCell ref="A7:G7"/>
    <mergeCell ref="A4:G4"/>
  </mergeCells>
  <pageMargins left="0.70866141732283472" right="0.31496062992125984" top="0.74803149606299213" bottom="0.74803149606299213" header="0.31496062992125984" footer="0.31496062992125984"/>
  <pageSetup paperSize="9" scale="90" orientation="portrait" horizontalDpi="4294967293" verticalDpi="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L256"/>
  <sheetViews>
    <sheetView topLeftCell="A228" zoomScale="120" zoomScaleNormal="120" workbookViewId="0">
      <selection activeCell="J237" sqref="J237:J242"/>
    </sheetView>
  </sheetViews>
  <sheetFormatPr defaultRowHeight="12.75"/>
  <cols>
    <col min="1" max="1" width="5.5703125" style="114" customWidth="1"/>
    <col min="2" max="2" width="3.5703125" style="114" customWidth="1"/>
    <col min="3" max="3" width="1.85546875" style="115" customWidth="1"/>
    <col min="4" max="4" width="32.42578125" style="115" customWidth="1"/>
    <col min="5" max="5" width="9.140625" style="115"/>
    <col min="6" max="8" width="16.140625" style="115" customWidth="1"/>
    <col min="9" max="9" width="9.140625" style="115"/>
    <col min="10" max="10" width="14.5703125" style="115" bestFit="1" customWidth="1"/>
    <col min="11" max="12" width="13" style="115" bestFit="1" customWidth="1"/>
    <col min="13" max="16384" width="9.140625" style="115"/>
  </cols>
  <sheetData>
    <row r="1" spans="1:8" ht="15">
      <c r="A1" s="317" t="s">
        <v>463</v>
      </c>
      <c r="B1" s="317"/>
      <c r="C1" s="317"/>
      <c r="D1" s="317"/>
      <c r="E1" s="317"/>
      <c r="F1" s="317"/>
      <c r="G1" s="317"/>
      <c r="H1" s="317"/>
    </row>
    <row r="3" spans="1:8">
      <c r="A3" s="322" t="s">
        <v>33</v>
      </c>
      <c r="B3" s="323"/>
      <c r="C3" s="323"/>
      <c r="D3" s="323"/>
      <c r="E3" s="323"/>
      <c r="F3" s="323"/>
      <c r="G3" s="323"/>
      <c r="H3" s="324"/>
    </row>
    <row r="4" spans="1:8">
      <c r="A4" s="325" t="s">
        <v>439</v>
      </c>
      <c r="B4" s="326"/>
      <c r="C4" s="326"/>
      <c r="D4" s="326"/>
      <c r="E4" s="326"/>
      <c r="F4" s="326"/>
      <c r="G4" s="326"/>
      <c r="H4" s="327"/>
    </row>
    <row r="5" spans="1:8">
      <c r="A5" s="325" t="s">
        <v>443</v>
      </c>
      <c r="B5" s="326"/>
      <c r="C5" s="326"/>
      <c r="D5" s="326"/>
      <c r="E5" s="326"/>
      <c r="F5" s="326"/>
      <c r="G5" s="326"/>
      <c r="H5" s="327"/>
    </row>
    <row r="6" spans="1:8">
      <c r="A6" s="328" t="s">
        <v>0</v>
      </c>
      <c r="B6" s="329"/>
      <c r="C6" s="329"/>
      <c r="D6" s="329"/>
      <c r="E6" s="329"/>
      <c r="F6" s="329"/>
      <c r="G6" s="329"/>
      <c r="H6" s="330"/>
    </row>
    <row r="7" spans="1:8">
      <c r="A7" s="128"/>
      <c r="B7" s="129"/>
      <c r="C7" s="129"/>
      <c r="D7" s="129"/>
      <c r="E7" s="129"/>
      <c r="F7" s="129"/>
      <c r="G7" s="129"/>
      <c r="H7" s="130"/>
    </row>
    <row r="8" spans="1:8" s="135" customFormat="1">
      <c r="A8" s="131"/>
      <c r="B8" s="132"/>
      <c r="C8" s="133"/>
      <c r="D8" s="133"/>
      <c r="E8" s="133"/>
      <c r="F8" s="133"/>
      <c r="G8" s="133"/>
      <c r="H8" s="134"/>
    </row>
    <row r="9" spans="1:8" s="113" customFormat="1">
      <c r="A9" s="111" t="s">
        <v>34</v>
      </c>
      <c r="B9" s="111"/>
      <c r="E9" s="129"/>
      <c r="F9" s="129"/>
      <c r="G9" s="129"/>
      <c r="H9" s="129"/>
    </row>
    <row r="10" spans="1:8" s="113" customFormat="1" ht="18.75" customHeight="1">
      <c r="A10" s="111"/>
      <c r="B10" s="111" t="s">
        <v>466</v>
      </c>
      <c r="C10" s="111"/>
      <c r="D10" s="111"/>
    </row>
    <row r="11" spans="1:8" s="113" customFormat="1">
      <c r="A11" s="112"/>
      <c r="B11" s="136" t="s">
        <v>467</v>
      </c>
    </row>
    <row r="12" spans="1:8" s="113" customFormat="1" ht="15" customHeight="1">
      <c r="A12" s="112"/>
      <c r="C12" s="136">
        <v>1</v>
      </c>
      <c r="D12" s="113" t="s">
        <v>307</v>
      </c>
    </row>
    <row r="13" spans="1:8" s="113" customFormat="1" ht="15" customHeight="1">
      <c r="A13" s="112"/>
      <c r="C13" s="112">
        <v>2</v>
      </c>
      <c r="D13" s="136" t="s">
        <v>471</v>
      </c>
    </row>
    <row r="14" spans="1:8" s="113" customFormat="1" ht="15" customHeight="1">
      <c r="A14" s="112"/>
      <c r="C14" s="112">
        <v>3</v>
      </c>
      <c r="D14" s="136" t="s">
        <v>308</v>
      </c>
      <c r="E14" s="137"/>
    </row>
    <row r="15" spans="1:8" s="113" customFormat="1" ht="23.25" customHeight="1">
      <c r="A15" s="112"/>
      <c r="B15" s="112" t="s">
        <v>309</v>
      </c>
      <c r="C15" s="136"/>
      <c r="D15" s="136"/>
      <c r="E15" s="137"/>
    </row>
    <row r="16" spans="1:8" s="113" customFormat="1" ht="22.5" customHeight="1">
      <c r="A16" s="112" t="s">
        <v>35</v>
      </c>
      <c r="B16" s="112"/>
      <c r="C16" s="136"/>
      <c r="D16" s="136"/>
      <c r="E16" s="137"/>
    </row>
    <row r="17" spans="1:11" s="113" customFormat="1" ht="49.5" customHeight="1">
      <c r="A17" s="112"/>
      <c r="B17" s="318" t="s">
        <v>36</v>
      </c>
      <c r="C17" s="318"/>
      <c r="D17" s="318"/>
      <c r="E17" s="318"/>
      <c r="F17" s="318"/>
      <c r="G17" s="318"/>
      <c r="H17" s="318"/>
    </row>
    <row r="18" spans="1:11" s="113" customFormat="1">
      <c r="A18" s="112" t="s">
        <v>452</v>
      </c>
      <c r="B18" s="136"/>
    </row>
    <row r="19" spans="1:11" s="113" customFormat="1" ht="17.25" customHeight="1">
      <c r="A19" s="111"/>
      <c r="B19" s="111" t="s">
        <v>37</v>
      </c>
      <c r="C19" s="111"/>
      <c r="D19" s="111"/>
    </row>
    <row r="20" spans="1:11" s="113" customFormat="1">
      <c r="A20" s="111"/>
      <c r="B20" s="111"/>
      <c r="C20" s="113" t="s">
        <v>171</v>
      </c>
      <c r="H20" s="138">
        <v>118426466</v>
      </c>
      <c r="K20" s="139"/>
    </row>
    <row r="21" spans="1:11" s="113" customFormat="1">
      <c r="A21" s="136"/>
      <c r="B21" s="136"/>
      <c r="C21" s="113" t="s">
        <v>38</v>
      </c>
    </row>
    <row r="22" spans="1:11" s="113" customFormat="1" ht="17.25" customHeight="1">
      <c r="A22" s="112"/>
      <c r="B22" s="136"/>
      <c r="C22" s="140" t="s">
        <v>43</v>
      </c>
      <c r="D22" s="140"/>
      <c r="G22" s="138">
        <v>0</v>
      </c>
      <c r="H22" s="138"/>
    </row>
    <row r="23" spans="1:11" s="113" customFormat="1">
      <c r="A23" s="112"/>
      <c r="B23" s="136"/>
      <c r="C23" s="140" t="s">
        <v>39</v>
      </c>
      <c r="D23" s="140"/>
      <c r="G23" s="138">
        <v>87330923</v>
      </c>
      <c r="H23" s="138"/>
    </row>
    <row r="24" spans="1:11" s="113" customFormat="1">
      <c r="A24" s="112"/>
      <c r="B24" s="136"/>
      <c r="C24" s="140" t="s">
        <v>40</v>
      </c>
      <c r="D24" s="140"/>
      <c r="G24" s="141">
        <v>87330923</v>
      </c>
      <c r="H24" s="138"/>
    </row>
    <row r="25" spans="1:11" s="113" customFormat="1">
      <c r="A25" s="112"/>
      <c r="B25" s="136"/>
      <c r="C25" s="140" t="s">
        <v>41</v>
      </c>
      <c r="D25" s="140"/>
      <c r="G25" s="138"/>
      <c r="H25" s="141">
        <v>0</v>
      </c>
    </row>
    <row r="26" spans="1:11" s="113" customFormat="1" ht="23.25" customHeight="1">
      <c r="A26" s="112"/>
      <c r="B26" s="111"/>
      <c r="C26" s="111"/>
      <c r="D26" s="111"/>
    </row>
    <row r="27" spans="1:11" s="113" customFormat="1">
      <c r="A27" s="111"/>
      <c r="B27" s="111"/>
      <c r="C27" s="142" t="s">
        <v>42</v>
      </c>
      <c r="D27" s="142"/>
      <c r="H27" s="139">
        <f>H20+H25</f>
        <v>118426466</v>
      </c>
    </row>
    <row r="28" spans="1:11" s="113" customFormat="1">
      <c r="A28" s="112"/>
      <c r="B28" s="112"/>
      <c r="C28" s="143"/>
      <c r="D28" s="143"/>
    </row>
    <row r="29" spans="1:11" s="113" customFormat="1">
      <c r="A29" s="112"/>
      <c r="B29" s="112" t="s">
        <v>44</v>
      </c>
      <c r="C29" s="143"/>
      <c r="D29" s="143"/>
    </row>
    <row r="30" spans="1:11" s="113" customFormat="1">
      <c r="A30" s="136"/>
      <c r="B30" s="136"/>
      <c r="C30" s="113" t="s">
        <v>45</v>
      </c>
    </row>
    <row r="31" spans="1:11" s="113" customFormat="1" ht="14.25">
      <c r="A31" s="112"/>
      <c r="B31" s="136"/>
      <c r="F31" s="144" t="s">
        <v>15</v>
      </c>
      <c r="G31" s="144" t="s">
        <v>16</v>
      </c>
      <c r="H31" s="145" t="s">
        <v>169</v>
      </c>
    </row>
    <row r="32" spans="1:11" s="113" customFormat="1">
      <c r="A32" s="112"/>
      <c r="B32" s="136"/>
      <c r="C32" s="146" t="s">
        <v>46</v>
      </c>
      <c r="D32" s="146"/>
      <c r="E32" s="146"/>
      <c r="F32" s="147">
        <v>0</v>
      </c>
      <c r="G32" s="147">
        <v>0</v>
      </c>
      <c r="H32" s="147">
        <f>G32-F32</f>
        <v>0</v>
      </c>
    </row>
    <row r="33" spans="1:8" s="113" customFormat="1">
      <c r="A33" s="136"/>
      <c r="B33" s="136"/>
      <c r="C33" s="148" t="s">
        <v>47</v>
      </c>
      <c r="D33" s="148"/>
      <c r="E33" s="148"/>
      <c r="F33" s="149">
        <v>53925000</v>
      </c>
      <c r="G33" s="149">
        <v>41632000</v>
      </c>
      <c r="H33" s="149">
        <f>G33-F33</f>
        <v>-12293000</v>
      </c>
    </row>
    <row r="34" spans="1:8" s="113" customFormat="1">
      <c r="A34" s="112"/>
      <c r="B34" s="112"/>
      <c r="C34" s="150" t="s">
        <v>48</v>
      </c>
      <c r="D34" s="150"/>
      <c r="E34" s="148"/>
      <c r="F34" s="149">
        <v>0</v>
      </c>
      <c r="G34" s="149">
        <v>0</v>
      </c>
      <c r="H34" s="149">
        <f t="shared" ref="H34:H35" si="0">G34-F34</f>
        <v>0</v>
      </c>
    </row>
    <row r="35" spans="1:8" s="113" customFormat="1" ht="14.25" customHeight="1">
      <c r="A35" s="112"/>
      <c r="B35" s="136"/>
      <c r="C35" s="151" t="s">
        <v>49</v>
      </c>
      <c r="D35" s="151"/>
      <c r="E35" s="151"/>
      <c r="F35" s="152">
        <v>3000000</v>
      </c>
      <c r="G35" s="152">
        <v>2450000</v>
      </c>
      <c r="H35" s="152">
        <f t="shared" si="0"/>
        <v>-550000</v>
      </c>
    </row>
    <row r="36" spans="1:8" s="113" customFormat="1" ht="13.5" thickBot="1">
      <c r="A36" s="112"/>
      <c r="B36" s="112"/>
      <c r="F36" s="153">
        <f>SUM(F33:F35)</f>
        <v>56925000</v>
      </c>
      <c r="G36" s="153">
        <f>SUM(G33:G35)</f>
        <v>44082000</v>
      </c>
      <c r="H36" s="153">
        <f>SUM(H33:H35)</f>
        <v>-12843000</v>
      </c>
    </row>
    <row r="37" spans="1:8" s="113" customFormat="1" ht="13.5" thickTop="1">
      <c r="A37" s="112"/>
      <c r="B37" s="112"/>
    </row>
    <row r="38" spans="1:8" s="113" customFormat="1">
      <c r="A38" s="112"/>
      <c r="B38" s="112" t="s">
        <v>50</v>
      </c>
      <c r="C38" s="113" t="s">
        <v>2</v>
      </c>
    </row>
    <row r="39" spans="1:8" s="135" customFormat="1" ht="30" customHeight="1">
      <c r="A39" s="114"/>
      <c r="B39" s="114"/>
      <c r="C39" s="319" t="s">
        <v>51</v>
      </c>
      <c r="D39" s="319"/>
      <c r="E39" s="319"/>
      <c r="F39" s="319"/>
      <c r="G39" s="319"/>
      <c r="H39" s="319"/>
    </row>
    <row r="40" spans="1:8" s="135" customFormat="1" ht="14.25">
      <c r="A40" s="114"/>
      <c r="B40" s="114"/>
      <c r="F40" s="144" t="s">
        <v>15</v>
      </c>
      <c r="G40" s="144" t="s">
        <v>16</v>
      </c>
      <c r="H40" s="145" t="s">
        <v>169</v>
      </c>
    </row>
    <row r="41" spans="1:8" s="135" customFormat="1">
      <c r="A41" s="114"/>
      <c r="B41" s="114"/>
      <c r="C41" s="146" t="s">
        <v>52</v>
      </c>
      <c r="D41" s="146"/>
      <c r="E41" s="146"/>
      <c r="F41" s="147">
        <v>200289710</v>
      </c>
      <c r="G41" s="147">
        <v>200289710</v>
      </c>
      <c r="H41" s="147">
        <f>F41-G41</f>
        <v>0</v>
      </c>
    </row>
    <row r="42" spans="1:8" s="135" customFormat="1">
      <c r="A42" s="114"/>
      <c r="B42" s="114"/>
      <c r="C42" s="148" t="s">
        <v>53</v>
      </c>
      <c r="D42" s="148"/>
      <c r="E42" s="148"/>
      <c r="F42" s="149">
        <v>400579420</v>
      </c>
      <c r="G42" s="149">
        <v>400579420</v>
      </c>
      <c r="H42" s="149">
        <f t="shared" ref="H42:H43" si="1">F42-G42</f>
        <v>0</v>
      </c>
    </row>
    <row r="43" spans="1:8" s="135" customFormat="1">
      <c r="A43" s="114"/>
      <c r="B43" s="114"/>
      <c r="C43" s="151" t="s">
        <v>54</v>
      </c>
      <c r="D43" s="151"/>
      <c r="E43" s="151"/>
      <c r="F43" s="152">
        <v>400579420</v>
      </c>
      <c r="G43" s="152">
        <v>400579420</v>
      </c>
      <c r="H43" s="152">
        <f t="shared" si="1"/>
        <v>0</v>
      </c>
    </row>
    <row r="44" spans="1:8" s="135" customFormat="1" ht="13.5" thickBot="1">
      <c r="A44" s="114"/>
      <c r="B44" s="114"/>
      <c r="F44" s="154">
        <f>SUM(F41:F43)</f>
        <v>1001448550</v>
      </c>
      <c r="G44" s="154">
        <f>SUM(G41:G43)</f>
        <v>1001448550</v>
      </c>
      <c r="H44" s="154">
        <f>F44-G44</f>
        <v>0</v>
      </c>
    </row>
    <row r="45" spans="1:8" s="135" customFormat="1" ht="13.5" thickTop="1">
      <c r="A45" s="114"/>
      <c r="B45" s="114"/>
      <c r="F45" s="138"/>
      <c r="G45" s="138"/>
      <c r="H45" s="138"/>
    </row>
    <row r="46" spans="1:8" s="135" customFormat="1">
      <c r="A46" s="114"/>
      <c r="B46" s="114"/>
    </row>
    <row r="47" spans="1:8">
      <c r="B47" s="114" t="s">
        <v>55</v>
      </c>
    </row>
    <row r="48" spans="1:8" ht="26.25" customHeight="1">
      <c r="C48" s="320" t="s">
        <v>56</v>
      </c>
      <c r="D48" s="320"/>
      <c r="E48" s="320"/>
      <c r="F48" s="320"/>
      <c r="G48" s="320"/>
      <c r="H48" s="320"/>
    </row>
    <row r="49" spans="2:10" ht="14.25">
      <c r="F49" s="144" t="s">
        <v>15</v>
      </c>
      <c r="G49" s="144" t="s">
        <v>16</v>
      </c>
      <c r="H49" s="145" t="s">
        <v>169</v>
      </c>
    </row>
    <row r="50" spans="2:10">
      <c r="C50" s="146" t="s">
        <v>52</v>
      </c>
      <c r="D50" s="146"/>
      <c r="E50" s="155"/>
      <c r="F50" s="156">
        <v>30832300</v>
      </c>
      <c r="G50" s="156">
        <v>30832300</v>
      </c>
      <c r="H50" s="147">
        <f t="shared" ref="H50:H53" si="2">F50-G50</f>
        <v>0</v>
      </c>
    </row>
    <row r="51" spans="2:10">
      <c r="C51" s="148" t="s">
        <v>53</v>
      </c>
      <c r="D51" s="148"/>
      <c r="E51" s="157"/>
      <c r="F51" s="158">
        <v>30832300</v>
      </c>
      <c r="G51" s="158">
        <v>30832300</v>
      </c>
      <c r="H51" s="149">
        <f t="shared" si="2"/>
        <v>0</v>
      </c>
    </row>
    <row r="52" spans="2:10">
      <c r="C52" s="151" t="s">
        <v>54</v>
      </c>
      <c r="D52" s="151"/>
      <c r="E52" s="159"/>
      <c r="F52" s="160">
        <v>2376600</v>
      </c>
      <c r="G52" s="160">
        <v>2376600</v>
      </c>
      <c r="H52" s="152">
        <f t="shared" si="2"/>
        <v>0</v>
      </c>
      <c r="J52" s="161"/>
    </row>
    <row r="53" spans="2:10" ht="13.5" thickBot="1">
      <c r="F53" s="162">
        <f>SUM(F50:F52)</f>
        <v>64041200</v>
      </c>
      <c r="G53" s="162">
        <f>SUM(G50:G52)</f>
        <v>64041200</v>
      </c>
      <c r="H53" s="154">
        <f t="shared" si="2"/>
        <v>0</v>
      </c>
    </row>
    <row r="54" spans="2:10" ht="13.5" thickTop="1">
      <c r="F54" s="163"/>
      <c r="G54" s="163"/>
      <c r="H54" s="138"/>
    </row>
    <row r="55" spans="2:10">
      <c r="J55" s="161"/>
    </row>
    <row r="56" spans="2:10">
      <c r="B56" s="114" t="s">
        <v>57</v>
      </c>
    </row>
    <row r="57" spans="2:10">
      <c r="C57" s="164" t="s">
        <v>58</v>
      </c>
      <c r="D57" s="164"/>
    </row>
    <row r="58" spans="2:10" ht="14.25">
      <c r="F58" s="144" t="s">
        <v>15</v>
      </c>
      <c r="G58" s="144" t="s">
        <v>16</v>
      </c>
      <c r="H58" s="145" t="s">
        <v>169</v>
      </c>
    </row>
    <row r="59" spans="2:10">
      <c r="C59" s="155" t="s">
        <v>52</v>
      </c>
      <c r="D59" s="155"/>
      <c r="E59" s="155"/>
      <c r="F59" s="156">
        <v>62142900</v>
      </c>
      <c r="G59" s="156">
        <v>62142900</v>
      </c>
      <c r="H59" s="147">
        <f t="shared" ref="H59:H71" si="3">F59-G59</f>
        <v>0</v>
      </c>
    </row>
    <row r="60" spans="2:10">
      <c r="C60" s="157" t="s">
        <v>53</v>
      </c>
      <c r="D60" s="157"/>
      <c r="E60" s="157"/>
      <c r="F60" s="156">
        <v>62142900</v>
      </c>
      <c r="G60" s="156">
        <v>62142900</v>
      </c>
      <c r="H60" s="149">
        <f t="shared" si="3"/>
        <v>0</v>
      </c>
    </row>
    <row r="61" spans="2:10">
      <c r="C61" s="157" t="s">
        <v>54</v>
      </c>
      <c r="D61" s="157"/>
      <c r="E61" s="157"/>
      <c r="F61" s="156">
        <v>62142900</v>
      </c>
      <c r="G61" s="156">
        <v>62142900</v>
      </c>
      <c r="H61" s="149">
        <f t="shared" si="3"/>
        <v>0</v>
      </c>
    </row>
    <row r="62" spans="2:10">
      <c r="C62" s="157" t="s">
        <v>59</v>
      </c>
      <c r="D62" s="157"/>
      <c r="E62" s="157"/>
      <c r="F62" s="156">
        <v>62142900</v>
      </c>
      <c r="G62" s="156">
        <v>62142900</v>
      </c>
      <c r="H62" s="149">
        <f t="shared" si="3"/>
        <v>0</v>
      </c>
    </row>
    <row r="63" spans="2:10">
      <c r="C63" s="157" t="s">
        <v>60</v>
      </c>
      <c r="D63" s="157"/>
      <c r="E63" s="157"/>
      <c r="F63" s="156">
        <v>62142900</v>
      </c>
      <c r="G63" s="156">
        <v>62142900</v>
      </c>
      <c r="H63" s="149">
        <f t="shared" si="3"/>
        <v>0</v>
      </c>
    </row>
    <row r="64" spans="2:10">
      <c r="C64" s="157" t="s">
        <v>61</v>
      </c>
      <c r="D64" s="157"/>
      <c r="E64" s="157"/>
      <c r="F64" s="156">
        <v>62142900</v>
      </c>
      <c r="G64" s="156">
        <v>62142900</v>
      </c>
      <c r="H64" s="149">
        <f t="shared" si="3"/>
        <v>0</v>
      </c>
    </row>
    <row r="65" spans="2:8">
      <c r="C65" s="157" t="s">
        <v>62</v>
      </c>
      <c r="D65" s="157"/>
      <c r="E65" s="157"/>
      <c r="F65" s="156">
        <v>62142900</v>
      </c>
      <c r="G65" s="156">
        <v>62142900</v>
      </c>
      <c r="H65" s="149">
        <f t="shared" si="3"/>
        <v>0</v>
      </c>
    </row>
    <row r="66" spans="2:8">
      <c r="C66" s="157" t="s">
        <v>63</v>
      </c>
      <c r="D66" s="157"/>
      <c r="E66" s="157"/>
      <c r="F66" s="156">
        <v>62142900</v>
      </c>
      <c r="G66" s="156">
        <v>62142900</v>
      </c>
      <c r="H66" s="149">
        <f t="shared" si="3"/>
        <v>0</v>
      </c>
    </row>
    <row r="67" spans="2:8">
      <c r="C67" s="157" t="s">
        <v>64</v>
      </c>
      <c r="D67" s="157"/>
      <c r="E67" s="157"/>
      <c r="F67" s="156">
        <v>62142900</v>
      </c>
      <c r="G67" s="156">
        <v>62142900</v>
      </c>
      <c r="H67" s="149">
        <f t="shared" si="3"/>
        <v>0</v>
      </c>
    </row>
    <row r="68" spans="2:8">
      <c r="C68" s="157" t="s">
        <v>65</v>
      </c>
      <c r="D68" s="157"/>
      <c r="E68" s="157"/>
      <c r="F68" s="156">
        <v>62142900</v>
      </c>
      <c r="G68" s="156">
        <v>62142900</v>
      </c>
      <c r="H68" s="149">
        <f t="shared" si="3"/>
        <v>0</v>
      </c>
    </row>
    <row r="69" spans="2:8">
      <c r="C69" s="157" t="s">
        <v>66</v>
      </c>
      <c r="D69" s="157"/>
      <c r="E69" s="157"/>
      <c r="F69" s="156">
        <v>62142900</v>
      </c>
      <c r="G69" s="156">
        <v>62142900</v>
      </c>
      <c r="H69" s="149">
        <f t="shared" si="3"/>
        <v>0</v>
      </c>
    </row>
    <row r="70" spans="2:8">
      <c r="C70" s="159" t="s">
        <v>67</v>
      </c>
      <c r="D70" s="159"/>
      <c r="E70" s="159"/>
      <c r="F70" s="160">
        <v>63654500</v>
      </c>
      <c r="G70" s="160">
        <v>63654500</v>
      </c>
      <c r="H70" s="152">
        <f t="shared" si="3"/>
        <v>0</v>
      </c>
    </row>
    <row r="71" spans="2:8" ht="13.5" thickBot="1">
      <c r="F71" s="162">
        <f>SUM(F59:F70)</f>
        <v>747226400</v>
      </c>
      <c r="G71" s="162">
        <f>SUM(G59:G70)</f>
        <v>747226400</v>
      </c>
      <c r="H71" s="154">
        <f t="shared" si="3"/>
        <v>0</v>
      </c>
    </row>
    <row r="72" spans="2:8" ht="13.5" thickTop="1"/>
    <row r="73" spans="2:8">
      <c r="B73" s="114" t="s">
        <v>68</v>
      </c>
    </row>
    <row r="74" spans="2:8">
      <c r="C74" s="164" t="s">
        <v>71</v>
      </c>
      <c r="D74" s="164"/>
    </row>
    <row r="75" spans="2:8" ht="14.25">
      <c r="F75" s="144" t="s">
        <v>15</v>
      </c>
      <c r="G75" s="144" t="s">
        <v>16</v>
      </c>
      <c r="H75" s="145" t="s">
        <v>169</v>
      </c>
    </row>
    <row r="76" spans="2:8">
      <c r="C76" s="115" t="s">
        <v>172</v>
      </c>
      <c r="F76" s="165">
        <v>0</v>
      </c>
      <c r="G76" s="165">
        <v>0</v>
      </c>
      <c r="H76" s="165">
        <v>0</v>
      </c>
    </row>
    <row r="77" spans="2:8" ht="13.5" thickBot="1">
      <c r="F77" s="162">
        <v>0</v>
      </c>
      <c r="G77" s="162">
        <v>0</v>
      </c>
      <c r="H77" s="162">
        <v>0</v>
      </c>
    </row>
    <row r="78" spans="2:8" ht="13.5" thickTop="1"/>
    <row r="79" spans="2:8">
      <c r="B79" s="114" t="s">
        <v>69</v>
      </c>
    </row>
    <row r="80" spans="2:8">
      <c r="C80" s="164" t="s">
        <v>70</v>
      </c>
      <c r="D80" s="164"/>
    </row>
    <row r="81" spans="2:10" ht="14.25">
      <c r="F81" s="144" t="s">
        <v>15</v>
      </c>
      <c r="G81" s="144" t="s">
        <v>16</v>
      </c>
      <c r="H81" s="145" t="s">
        <v>169</v>
      </c>
    </row>
    <row r="82" spans="2:10">
      <c r="C82" s="115" t="s">
        <v>72</v>
      </c>
      <c r="F82" s="165">
        <v>197722500</v>
      </c>
      <c r="G82" s="165">
        <v>197722500</v>
      </c>
      <c r="H82" s="165">
        <f>F82-G82</f>
        <v>0</v>
      </c>
    </row>
    <row r="83" spans="2:10">
      <c r="F83" s="165"/>
      <c r="G83" s="165"/>
      <c r="H83" s="165"/>
      <c r="J83" s="161"/>
    </row>
    <row r="84" spans="2:10" ht="13.5" thickBot="1">
      <c r="F84" s="162">
        <f>SUM(F82:F83)</f>
        <v>197722500</v>
      </c>
      <c r="G84" s="162">
        <f>SUM(G82:G83)</f>
        <v>197722500</v>
      </c>
      <c r="H84" s="162">
        <f>F84-G84</f>
        <v>0</v>
      </c>
    </row>
    <row r="85" spans="2:10" ht="13.5" thickTop="1"/>
    <row r="86" spans="2:10">
      <c r="B86" s="114" t="s">
        <v>73</v>
      </c>
    </row>
    <row r="87" spans="2:10">
      <c r="C87" s="164" t="s">
        <v>74</v>
      </c>
      <c r="D87" s="164"/>
      <c r="E87" s="164"/>
    </row>
    <row r="88" spans="2:10" ht="14.25">
      <c r="C88" s="164"/>
      <c r="D88" s="164"/>
      <c r="E88" s="164"/>
      <c r="F88" s="144" t="s">
        <v>15</v>
      </c>
      <c r="G88" s="144" t="s">
        <v>16</v>
      </c>
      <c r="H88" s="145" t="s">
        <v>169</v>
      </c>
    </row>
    <row r="89" spans="2:10">
      <c r="C89" s="166" t="s">
        <v>75</v>
      </c>
      <c r="D89" s="166"/>
      <c r="E89" s="166"/>
      <c r="F89" s="156">
        <v>0</v>
      </c>
      <c r="G89" s="156">
        <v>0</v>
      </c>
      <c r="H89" s="147">
        <f t="shared" ref="H89:H95" si="4">G89-F89</f>
        <v>0</v>
      </c>
    </row>
    <row r="90" spans="2:10" ht="25.5" customHeight="1">
      <c r="C90" s="321" t="s">
        <v>76</v>
      </c>
      <c r="D90" s="321"/>
      <c r="E90" s="321"/>
      <c r="F90" s="158">
        <v>0</v>
      </c>
      <c r="G90" s="158">
        <v>0</v>
      </c>
      <c r="H90" s="149">
        <f t="shared" si="4"/>
        <v>0</v>
      </c>
    </row>
    <row r="91" spans="2:10" ht="25.5" customHeight="1">
      <c r="C91" s="321" t="s">
        <v>77</v>
      </c>
      <c r="D91" s="321"/>
      <c r="E91" s="321"/>
      <c r="F91" s="158">
        <v>0</v>
      </c>
      <c r="G91" s="158">
        <v>0</v>
      </c>
      <c r="H91" s="149">
        <f t="shared" si="4"/>
        <v>0</v>
      </c>
    </row>
    <row r="92" spans="2:10">
      <c r="C92" s="167" t="s">
        <v>78</v>
      </c>
      <c r="D92" s="167"/>
      <c r="E92" s="167"/>
      <c r="F92" s="158">
        <v>0</v>
      </c>
      <c r="G92" s="158">
        <v>0</v>
      </c>
      <c r="H92" s="149">
        <f t="shared" si="4"/>
        <v>0</v>
      </c>
    </row>
    <row r="93" spans="2:10" ht="45" customHeight="1">
      <c r="C93" s="321" t="s">
        <v>79</v>
      </c>
      <c r="D93" s="321"/>
      <c r="E93" s="321"/>
      <c r="F93" s="158">
        <v>0</v>
      </c>
      <c r="G93" s="158">
        <v>0</v>
      </c>
      <c r="H93" s="149">
        <f t="shared" si="4"/>
        <v>0</v>
      </c>
    </row>
    <row r="94" spans="2:10">
      <c r="C94" s="167" t="s">
        <v>80</v>
      </c>
      <c r="D94" s="167"/>
      <c r="E94" s="167"/>
      <c r="F94" s="158">
        <v>3025000</v>
      </c>
      <c r="G94" s="158">
        <v>6321352</v>
      </c>
      <c r="H94" s="149">
        <f t="shared" si="4"/>
        <v>3296352</v>
      </c>
    </row>
    <row r="95" spans="2:10">
      <c r="C95" s="168" t="s">
        <v>81</v>
      </c>
      <c r="D95" s="168"/>
      <c r="E95" s="168"/>
      <c r="F95" s="160">
        <v>0</v>
      </c>
      <c r="G95" s="160">
        <v>0</v>
      </c>
      <c r="H95" s="152">
        <f t="shared" si="4"/>
        <v>0</v>
      </c>
    </row>
    <row r="96" spans="2:10" ht="13.5" thickBot="1">
      <c r="F96" s="162">
        <f>SUM(F89:F95)</f>
        <v>3025000</v>
      </c>
      <c r="G96" s="162">
        <f>SUM(G89:G95)</f>
        <v>6321352</v>
      </c>
      <c r="H96" s="154">
        <f>G96-F96</f>
        <v>3296352</v>
      </c>
    </row>
    <row r="97" spans="2:11" ht="13.5" thickTop="1">
      <c r="F97" s="163"/>
      <c r="G97" s="163"/>
      <c r="H97" s="138"/>
    </row>
    <row r="98" spans="2:11">
      <c r="F98" s="163"/>
      <c r="G98" s="163"/>
      <c r="H98" s="138"/>
    </row>
    <row r="99" spans="2:11">
      <c r="F99" s="165"/>
      <c r="G99" s="165"/>
      <c r="H99" s="165"/>
    </row>
    <row r="100" spans="2:11">
      <c r="B100" s="114" t="s">
        <v>82</v>
      </c>
    </row>
    <row r="101" spans="2:11">
      <c r="C101" s="115" t="s">
        <v>83</v>
      </c>
    </row>
    <row r="102" spans="2:11" ht="14.25">
      <c r="F102" s="144" t="s">
        <v>15</v>
      </c>
      <c r="G102" s="144" t="s">
        <v>16</v>
      </c>
      <c r="H102" s="145" t="s">
        <v>169</v>
      </c>
    </row>
    <row r="103" spans="2:11">
      <c r="C103" s="169" t="s">
        <v>84</v>
      </c>
      <c r="D103" s="169"/>
      <c r="E103" s="155"/>
      <c r="F103" s="156">
        <v>514237120</v>
      </c>
      <c r="G103" s="156">
        <v>508583460</v>
      </c>
      <c r="H103" s="156">
        <f>F103-G103</f>
        <v>5653660</v>
      </c>
      <c r="K103" s="170"/>
    </row>
    <row r="104" spans="2:11">
      <c r="C104" s="171" t="s">
        <v>85</v>
      </c>
      <c r="D104" s="171"/>
      <c r="E104" s="157"/>
      <c r="F104" s="158">
        <v>282376557</v>
      </c>
      <c r="G104" s="158">
        <v>260445152</v>
      </c>
      <c r="H104" s="158">
        <f t="shared" ref="H104:H106" si="5">F104-G104</f>
        <v>21931405</v>
      </c>
    </row>
    <row r="105" spans="2:11">
      <c r="C105" s="172" t="s">
        <v>86</v>
      </c>
      <c r="D105" s="172"/>
      <c r="E105" s="159"/>
      <c r="F105" s="160">
        <v>5575000</v>
      </c>
      <c r="G105" s="160">
        <v>5575000</v>
      </c>
      <c r="H105" s="160">
        <f t="shared" si="5"/>
        <v>0</v>
      </c>
    </row>
    <row r="106" spans="2:11" ht="13.5" thickBot="1">
      <c r="F106" s="162">
        <f>SUM(F103:F105)</f>
        <v>802188677</v>
      </c>
      <c r="G106" s="162">
        <f>SUM(G103:G105)</f>
        <v>774603612</v>
      </c>
      <c r="H106" s="162">
        <f t="shared" si="5"/>
        <v>27585065</v>
      </c>
    </row>
    <row r="107" spans="2:11" ht="13.5" thickTop="1">
      <c r="F107" s="163"/>
      <c r="G107" s="163"/>
      <c r="H107" s="163"/>
    </row>
    <row r="108" spans="2:11">
      <c r="J108" s="161"/>
      <c r="K108" s="161"/>
    </row>
    <row r="109" spans="2:11">
      <c r="B109" s="114" t="s">
        <v>87</v>
      </c>
      <c r="J109" s="161"/>
      <c r="K109" s="161"/>
    </row>
    <row r="110" spans="2:11">
      <c r="C110" s="115" t="s">
        <v>88</v>
      </c>
      <c r="J110" s="161">
        <f>J108-J109</f>
        <v>0</v>
      </c>
      <c r="K110" s="161">
        <f>K108-K109</f>
        <v>0</v>
      </c>
    </row>
    <row r="111" spans="2:11" ht="14.25">
      <c r="F111" s="144" t="s">
        <v>15</v>
      </c>
      <c r="G111" s="144" t="s">
        <v>16</v>
      </c>
      <c r="H111" s="145" t="s">
        <v>169</v>
      </c>
    </row>
    <row r="112" spans="2:11">
      <c r="C112" s="169" t="s">
        <v>85</v>
      </c>
      <c r="D112" s="169"/>
      <c r="E112" s="155"/>
      <c r="F112" s="156">
        <v>255095999</v>
      </c>
      <c r="G112" s="156">
        <v>252133500</v>
      </c>
      <c r="H112" s="156">
        <f t="shared" ref="H112:H114" si="6">F112-G112</f>
        <v>2962499</v>
      </c>
    </row>
    <row r="113" spans="2:11">
      <c r="C113" s="172" t="s">
        <v>86</v>
      </c>
      <c r="D113" s="172"/>
      <c r="E113" s="159"/>
      <c r="F113" s="160">
        <v>1019377500</v>
      </c>
      <c r="G113" s="160">
        <v>951658000</v>
      </c>
      <c r="H113" s="160">
        <f t="shared" si="6"/>
        <v>67719500</v>
      </c>
    </row>
    <row r="114" spans="2:11" ht="13.5" thickBot="1">
      <c r="F114" s="162">
        <f>SUM(F112:F113)</f>
        <v>1274473499</v>
      </c>
      <c r="G114" s="162">
        <f>SUM(G112:G113)</f>
        <v>1203791500</v>
      </c>
      <c r="H114" s="162">
        <f t="shared" si="6"/>
        <v>70681999</v>
      </c>
    </row>
    <row r="115" spans="2:11" ht="13.5" thickTop="1">
      <c r="J115" s="161"/>
      <c r="K115" s="161"/>
    </row>
    <row r="116" spans="2:11">
      <c r="B116" s="114" t="s">
        <v>89</v>
      </c>
      <c r="J116" s="161">
        <f>J114-J115</f>
        <v>0</v>
      </c>
      <c r="K116" s="161">
        <f>K114-K115</f>
        <v>0</v>
      </c>
    </row>
    <row r="117" spans="2:11">
      <c r="C117" s="115" t="s">
        <v>83</v>
      </c>
    </row>
    <row r="118" spans="2:11" ht="14.25">
      <c r="F118" s="144" t="s">
        <v>15</v>
      </c>
      <c r="G118" s="144" t="s">
        <v>16</v>
      </c>
      <c r="H118" s="145" t="s">
        <v>169</v>
      </c>
    </row>
    <row r="119" spans="2:11">
      <c r="C119" s="169" t="s">
        <v>85</v>
      </c>
      <c r="D119" s="169"/>
      <c r="E119" s="155"/>
      <c r="F119" s="156">
        <v>60132500</v>
      </c>
      <c r="G119" s="156">
        <v>39985000</v>
      </c>
      <c r="H119" s="156">
        <f>F119-G119</f>
        <v>20147500</v>
      </c>
    </row>
    <row r="120" spans="2:11">
      <c r="C120" s="172" t="s">
        <v>86</v>
      </c>
      <c r="D120" s="172"/>
      <c r="E120" s="159"/>
      <c r="F120" s="160">
        <v>0</v>
      </c>
      <c r="G120" s="160">
        <v>0</v>
      </c>
      <c r="H120" s="160">
        <f t="shared" ref="H120" si="7">F120-G120</f>
        <v>0</v>
      </c>
    </row>
    <row r="121" spans="2:11" ht="13.5" thickBot="1">
      <c r="C121" s="173"/>
      <c r="D121" s="173"/>
      <c r="F121" s="162">
        <f>SUM(F119:F120)</f>
        <v>60132500</v>
      </c>
      <c r="G121" s="162">
        <f>SUM(G119:G120)</f>
        <v>39985000</v>
      </c>
      <c r="H121" s="162">
        <f>F121-G121</f>
        <v>20147500</v>
      </c>
    </row>
    <row r="122" spans="2:11" ht="13.5" thickTop="1"/>
    <row r="123" spans="2:11">
      <c r="B123" s="114" t="s">
        <v>90</v>
      </c>
    </row>
    <row r="124" spans="2:11">
      <c r="C124" s="115" t="s">
        <v>91</v>
      </c>
    </row>
    <row r="125" spans="2:11" ht="14.25">
      <c r="F125" s="144" t="s">
        <v>15</v>
      </c>
      <c r="G125" s="144" t="s">
        <v>16</v>
      </c>
      <c r="H125" s="145" t="s">
        <v>169</v>
      </c>
    </row>
    <row r="126" spans="2:11">
      <c r="C126" s="169" t="s">
        <v>85</v>
      </c>
      <c r="D126" s="169"/>
      <c r="E126" s="155"/>
      <c r="F126" s="156">
        <v>10590550</v>
      </c>
      <c r="G126" s="156">
        <v>7750000</v>
      </c>
      <c r="H126" s="156">
        <f>F126-G126</f>
        <v>2840550</v>
      </c>
      <c r="J126" s="170"/>
      <c r="K126" s="170"/>
    </row>
    <row r="127" spans="2:11">
      <c r="C127" s="172" t="s">
        <v>86</v>
      </c>
      <c r="D127" s="172"/>
      <c r="E127" s="159"/>
      <c r="F127" s="160">
        <v>73005000</v>
      </c>
      <c r="G127" s="160">
        <v>68882000</v>
      </c>
      <c r="H127" s="160">
        <f t="shared" ref="H127" si="8">F127-G127</f>
        <v>4123000</v>
      </c>
    </row>
    <row r="128" spans="2:11" ht="13.5" thickBot="1">
      <c r="F128" s="162">
        <f>SUM(F126:F127)</f>
        <v>83595550</v>
      </c>
      <c r="G128" s="162">
        <f>SUM(G126:G127)</f>
        <v>76632000</v>
      </c>
      <c r="H128" s="162">
        <f>F128-G128</f>
        <v>6963550</v>
      </c>
    </row>
    <row r="129" spans="2:11" ht="13.5" thickTop="1">
      <c r="J129" s="161"/>
      <c r="K129" s="161"/>
    </row>
    <row r="130" spans="2:11">
      <c r="B130" s="114" t="s">
        <v>92</v>
      </c>
      <c r="J130" s="161"/>
      <c r="K130" s="161"/>
    </row>
    <row r="131" spans="2:11">
      <c r="C131" s="115" t="s">
        <v>93</v>
      </c>
    </row>
    <row r="132" spans="2:11" ht="14.25">
      <c r="F132" s="144" t="s">
        <v>15</v>
      </c>
      <c r="G132" s="144" t="s">
        <v>16</v>
      </c>
      <c r="H132" s="145" t="s">
        <v>169</v>
      </c>
    </row>
    <row r="133" spans="2:11">
      <c r="C133" s="169" t="s">
        <v>85</v>
      </c>
      <c r="D133" s="169"/>
      <c r="E133" s="155"/>
      <c r="F133" s="156">
        <v>5895000</v>
      </c>
      <c r="G133" s="156">
        <v>3300000</v>
      </c>
      <c r="H133" s="156">
        <f>F133-G133</f>
        <v>2595000</v>
      </c>
    </row>
    <row r="134" spans="2:11">
      <c r="C134" s="172" t="s">
        <v>86</v>
      </c>
      <c r="D134" s="172"/>
      <c r="E134" s="159"/>
      <c r="F134" s="160">
        <v>0</v>
      </c>
      <c r="G134" s="160">
        <v>0</v>
      </c>
      <c r="H134" s="160">
        <f>SUM(F134:G134)</f>
        <v>0</v>
      </c>
    </row>
    <row r="135" spans="2:11" ht="13.5" thickBot="1">
      <c r="F135" s="162">
        <f>SUM(F133:F134)</f>
        <v>5895000</v>
      </c>
      <c r="G135" s="162">
        <f>SUM(G133:G134)</f>
        <v>3300000</v>
      </c>
      <c r="H135" s="162">
        <f>F135-G135</f>
        <v>2595000</v>
      </c>
    </row>
    <row r="136" spans="2:11" ht="13.5" thickTop="1"/>
    <row r="137" spans="2:11">
      <c r="B137" s="114" t="s">
        <v>94</v>
      </c>
    </row>
    <row r="138" spans="2:11">
      <c r="C138" s="115" t="s">
        <v>95</v>
      </c>
    </row>
    <row r="139" spans="2:11" ht="14.25">
      <c r="F139" s="144" t="s">
        <v>15</v>
      </c>
      <c r="G139" s="144" t="s">
        <v>16</v>
      </c>
      <c r="H139" s="145" t="s">
        <v>169</v>
      </c>
    </row>
    <row r="140" spans="2:11">
      <c r="C140" s="155" t="s">
        <v>96</v>
      </c>
      <c r="D140" s="155"/>
      <c r="E140" s="155"/>
      <c r="F140" s="155"/>
      <c r="G140" s="155"/>
      <c r="H140" s="155"/>
    </row>
    <row r="141" spans="2:11">
      <c r="C141" s="157"/>
      <c r="D141" s="157" t="s">
        <v>97</v>
      </c>
      <c r="E141" s="157"/>
      <c r="F141" s="158">
        <v>39220000</v>
      </c>
      <c r="G141" s="158">
        <v>36480000</v>
      </c>
      <c r="H141" s="158">
        <f>F141-G141</f>
        <v>2740000</v>
      </c>
    </row>
    <row r="142" spans="2:11">
      <c r="C142" s="157"/>
      <c r="D142" s="157" t="s">
        <v>98</v>
      </c>
      <c r="E142" s="157"/>
      <c r="F142" s="158">
        <v>411026000</v>
      </c>
      <c r="G142" s="158">
        <v>411026000</v>
      </c>
      <c r="H142" s="158">
        <f t="shared" ref="H142:H146" si="9">F142-G142</f>
        <v>0</v>
      </c>
      <c r="K142" s="170"/>
    </row>
    <row r="143" spans="2:11">
      <c r="C143" s="157"/>
      <c r="D143" s="157" t="s">
        <v>99</v>
      </c>
      <c r="E143" s="157"/>
      <c r="F143" s="158">
        <v>11571120</v>
      </c>
      <c r="G143" s="158">
        <v>11057460</v>
      </c>
      <c r="H143" s="158">
        <f t="shared" si="9"/>
        <v>513660</v>
      </c>
    </row>
    <row r="144" spans="2:11">
      <c r="C144" s="159"/>
      <c r="D144" s="159" t="s">
        <v>100</v>
      </c>
      <c r="E144" s="159"/>
      <c r="F144" s="160">
        <v>44200000</v>
      </c>
      <c r="G144" s="160">
        <v>41800000</v>
      </c>
      <c r="H144" s="160">
        <f>F144-G144</f>
        <v>2400000</v>
      </c>
    </row>
    <row r="145" spans="3:12">
      <c r="C145" s="159"/>
      <c r="D145" s="159" t="s">
        <v>310</v>
      </c>
      <c r="E145" s="159"/>
      <c r="F145" s="160">
        <v>8220000</v>
      </c>
      <c r="G145" s="160">
        <v>8220000</v>
      </c>
      <c r="H145" s="160">
        <f t="shared" si="9"/>
        <v>0</v>
      </c>
    </row>
    <row r="146" spans="3:12" ht="13.5" thickBot="1">
      <c r="F146" s="162">
        <f>SUM(F141:F145)</f>
        <v>514237120</v>
      </c>
      <c r="G146" s="162">
        <f t="shared" ref="G146" si="10">SUM(G141:G145)</f>
        <v>508583460</v>
      </c>
      <c r="H146" s="162">
        <f t="shared" si="9"/>
        <v>5653660</v>
      </c>
    </row>
    <row r="147" spans="3:12" ht="13.5" thickTop="1">
      <c r="F147" s="165"/>
      <c r="G147" s="165"/>
      <c r="H147" s="165"/>
      <c r="K147" s="170"/>
    </row>
    <row r="148" spans="3:12">
      <c r="C148" s="115" t="s">
        <v>101</v>
      </c>
      <c r="F148" s="165"/>
      <c r="G148" s="165"/>
      <c r="H148" s="165"/>
      <c r="K148" s="170"/>
    </row>
    <row r="149" spans="3:12">
      <c r="D149" s="155" t="s">
        <v>102</v>
      </c>
      <c r="E149" s="155"/>
      <c r="F149" s="156">
        <v>198812756</v>
      </c>
      <c r="G149" s="156">
        <v>164754250</v>
      </c>
      <c r="H149" s="156">
        <f t="shared" ref="H149:H156" si="11">F149-G149</f>
        <v>34058506</v>
      </c>
      <c r="J149" s="161">
        <f>'[1]Barang Jasa'!$B$63</f>
        <v>198812756</v>
      </c>
      <c r="K149" s="170">
        <f>'[1]Barang Jasa'!$C$63</f>
        <v>164754250</v>
      </c>
      <c r="L149" s="161">
        <f>'[1]Barang Jasa'!$C$64</f>
        <v>34058506</v>
      </c>
    </row>
    <row r="150" spans="3:12">
      <c r="D150" s="157" t="s">
        <v>103</v>
      </c>
      <c r="E150" s="157"/>
      <c r="F150" s="158">
        <v>204067250</v>
      </c>
      <c r="G150" s="158">
        <v>197881250</v>
      </c>
      <c r="H150" s="158">
        <f t="shared" si="11"/>
        <v>6186000</v>
      </c>
      <c r="J150" s="161">
        <f>'[1]Barang Jasa'!$D$63</f>
        <v>204067250</v>
      </c>
      <c r="K150" s="161">
        <f>'[1]Barang Jasa'!$E$63</f>
        <v>197881250</v>
      </c>
      <c r="L150" s="161">
        <f>'[1]Barang Jasa'!$E$64</f>
        <v>6186000</v>
      </c>
    </row>
    <row r="151" spans="3:12">
      <c r="D151" s="157" t="s">
        <v>104</v>
      </c>
      <c r="E151" s="157"/>
      <c r="F151" s="158">
        <v>15580000</v>
      </c>
      <c r="G151" s="158">
        <v>14010000</v>
      </c>
      <c r="H151" s="158">
        <f t="shared" si="11"/>
        <v>1570000</v>
      </c>
      <c r="J151" s="161">
        <f>'[1]Barang Jasa'!$F$63</f>
        <v>15580000</v>
      </c>
      <c r="K151" s="161">
        <f>'[1]Barang Jasa'!$G$63</f>
        <v>14010000</v>
      </c>
      <c r="L151" s="161">
        <f>'[1]Barang Jasa'!$G$64</f>
        <v>1570000</v>
      </c>
    </row>
    <row r="152" spans="3:12">
      <c r="D152" s="157" t="s">
        <v>105</v>
      </c>
      <c r="E152" s="157"/>
      <c r="F152" s="158">
        <v>19725000</v>
      </c>
      <c r="G152" s="158">
        <v>15800000</v>
      </c>
      <c r="H152" s="158">
        <f t="shared" si="11"/>
        <v>3925000</v>
      </c>
      <c r="J152" s="161">
        <f>'[1]Modal Mesin'!$B$21</f>
        <v>19725000</v>
      </c>
      <c r="K152" s="161">
        <f>'[1]Modal Mesin'!$C$21</f>
        <v>15800000</v>
      </c>
      <c r="L152" s="161">
        <f>J152-K152</f>
        <v>3925000</v>
      </c>
    </row>
    <row r="153" spans="3:12">
      <c r="D153" s="157" t="s">
        <v>106</v>
      </c>
      <c r="E153" s="157"/>
      <c r="F153" s="158">
        <v>9600000</v>
      </c>
      <c r="G153" s="158">
        <v>8609152</v>
      </c>
      <c r="H153" s="158">
        <f t="shared" si="11"/>
        <v>990848</v>
      </c>
      <c r="J153" s="161">
        <f>'[1]Barang Jasa'!$H$63</f>
        <v>9600000</v>
      </c>
      <c r="K153" s="161">
        <f>'[1]Barang Jasa'!$I$63</f>
        <v>8609152</v>
      </c>
      <c r="L153" s="161">
        <f>'[1]Barang Jasa'!$I$64</f>
        <v>990848</v>
      </c>
    </row>
    <row r="154" spans="3:12">
      <c r="D154" s="157" t="s">
        <v>107</v>
      </c>
      <c r="E154" s="157"/>
      <c r="F154" s="158">
        <v>14141600</v>
      </c>
      <c r="G154" s="158">
        <v>10395000</v>
      </c>
      <c r="H154" s="158">
        <f t="shared" si="11"/>
        <v>3746600</v>
      </c>
      <c r="J154" s="161">
        <f>'[1]Barang Jasa'!$J$63</f>
        <v>14141600</v>
      </c>
      <c r="K154" s="161">
        <f>'[1]Barang Jasa'!$K$63</f>
        <v>10395000</v>
      </c>
      <c r="L154" s="161">
        <f>J154-K154</f>
        <v>3746600</v>
      </c>
    </row>
    <row r="155" spans="3:12" ht="25.5">
      <c r="D155" s="174" t="s">
        <v>108</v>
      </c>
      <c r="E155" s="159"/>
      <c r="F155" s="160">
        <v>152164000</v>
      </c>
      <c r="G155" s="160">
        <v>152164000</v>
      </c>
      <c r="H155" s="160">
        <f t="shared" si="11"/>
        <v>0</v>
      </c>
      <c r="J155" s="161"/>
      <c r="K155" s="161"/>
    </row>
    <row r="156" spans="3:12" ht="13.5" thickBot="1">
      <c r="F156" s="162">
        <f>SUM(F149:F155)</f>
        <v>614090606</v>
      </c>
      <c r="G156" s="162">
        <f>SUM(G149:G155)</f>
        <v>563613652</v>
      </c>
      <c r="H156" s="162">
        <f t="shared" si="11"/>
        <v>50476954</v>
      </c>
    </row>
    <row r="157" spans="3:12" ht="13.5" thickTop="1">
      <c r="F157" s="165"/>
      <c r="G157" s="165"/>
      <c r="H157" s="165"/>
    </row>
    <row r="158" spans="3:12">
      <c r="C158" s="115" t="s">
        <v>109</v>
      </c>
      <c r="F158" s="165"/>
      <c r="G158" s="165"/>
      <c r="H158" s="165"/>
    </row>
    <row r="159" spans="3:12">
      <c r="C159" s="155"/>
      <c r="D159" s="155" t="s">
        <v>110</v>
      </c>
      <c r="E159" s="155"/>
      <c r="F159" s="156">
        <v>0</v>
      </c>
      <c r="G159" s="156">
        <v>0</v>
      </c>
      <c r="H159" s="156">
        <f t="shared" ref="H159:H168" si="12">F159-G159</f>
        <v>0</v>
      </c>
    </row>
    <row r="160" spans="3:12">
      <c r="C160" s="157"/>
      <c r="D160" s="157" t="s">
        <v>111</v>
      </c>
      <c r="E160" s="157"/>
      <c r="F160" s="158">
        <v>5575000</v>
      </c>
      <c r="G160" s="158">
        <v>5575000</v>
      </c>
      <c r="H160" s="158">
        <f t="shared" si="12"/>
        <v>0</v>
      </c>
      <c r="J160" s="161"/>
    </row>
    <row r="161" spans="2:12">
      <c r="C161" s="157"/>
      <c r="D161" s="157" t="s">
        <v>112</v>
      </c>
      <c r="E161" s="157"/>
      <c r="F161" s="158">
        <v>0</v>
      </c>
      <c r="G161" s="158">
        <v>0</v>
      </c>
      <c r="H161" s="158">
        <f t="shared" si="12"/>
        <v>0</v>
      </c>
    </row>
    <row r="162" spans="2:12">
      <c r="C162" s="157"/>
      <c r="D162" s="157" t="s">
        <v>113</v>
      </c>
      <c r="E162" s="157"/>
      <c r="F162" s="158">
        <v>271590500</v>
      </c>
      <c r="G162" s="158">
        <v>217773000</v>
      </c>
      <c r="H162" s="158">
        <f t="shared" si="12"/>
        <v>53817500</v>
      </c>
      <c r="J162" s="161"/>
      <c r="K162" s="161"/>
      <c r="L162" s="161"/>
    </row>
    <row r="163" spans="2:12">
      <c r="C163" s="157"/>
      <c r="D163" s="157" t="s">
        <v>114</v>
      </c>
      <c r="E163" s="157"/>
      <c r="F163" s="158">
        <v>624994000</v>
      </c>
      <c r="G163" s="158">
        <v>611304000</v>
      </c>
      <c r="H163" s="158">
        <f t="shared" si="12"/>
        <v>13690000</v>
      </c>
      <c r="J163" s="161"/>
      <c r="K163" s="161"/>
      <c r="L163" s="161"/>
    </row>
    <row r="164" spans="2:12">
      <c r="C164" s="157"/>
      <c r="D164" s="157" t="s">
        <v>115</v>
      </c>
      <c r="E164" s="157"/>
      <c r="F164" s="158">
        <v>0</v>
      </c>
      <c r="G164" s="158">
        <v>0</v>
      </c>
      <c r="H164" s="158">
        <f t="shared" si="12"/>
        <v>0</v>
      </c>
    </row>
    <row r="165" spans="2:12">
      <c r="C165" s="157"/>
      <c r="D165" s="157" t="s">
        <v>116</v>
      </c>
      <c r="E165" s="157"/>
      <c r="F165" s="158">
        <v>150723000</v>
      </c>
      <c r="G165" s="158">
        <v>150663000</v>
      </c>
      <c r="H165" s="158">
        <f t="shared" si="12"/>
        <v>60000</v>
      </c>
      <c r="J165" s="161"/>
      <c r="K165" s="161"/>
    </row>
    <row r="166" spans="2:12">
      <c r="C166" s="157"/>
      <c r="D166" s="157" t="s">
        <v>117</v>
      </c>
      <c r="E166" s="157"/>
      <c r="F166" s="158">
        <v>45075000</v>
      </c>
      <c r="G166" s="158">
        <v>40800000</v>
      </c>
      <c r="H166" s="158">
        <f t="shared" si="12"/>
        <v>4275000</v>
      </c>
      <c r="J166" s="161"/>
      <c r="K166" s="161"/>
      <c r="L166" s="161"/>
    </row>
    <row r="167" spans="2:12">
      <c r="C167" s="159"/>
      <c r="D167" s="159" t="s">
        <v>118</v>
      </c>
      <c r="E167" s="159"/>
      <c r="F167" s="160">
        <v>0</v>
      </c>
      <c r="G167" s="160">
        <v>0</v>
      </c>
      <c r="H167" s="160">
        <f t="shared" si="12"/>
        <v>0</v>
      </c>
      <c r="L167" s="161"/>
    </row>
    <row r="168" spans="2:12" ht="13.5" thickBot="1">
      <c r="F168" s="162">
        <f>SUM(F159:F167)</f>
        <v>1097957500</v>
      </c>
      <c r="G168" s="162">
        <f>SUM(G159:G167)</f>
        <v>1026115000</v>
      </c>
      <c r="H168" s="162">
        <f t="shared" si="12"/>
        <v>71842500</v>
      </c>
      <c r="K168" s="161"/>
      <c r="L168" s="161"/>
    </row>
    <row r="169" spans="2:12" ht="13.5" thickTop="1">
      <c r="F169" s="175">
        <f>F168+F156+F146</f>
        <v>2226285226</v>
      </c>
      <c r="G169" s="175">
        <f>G168+G156+G146</f>
        <v>2098312112</v>
      </c>
      <c r="L169" s="161"/>
    </row>
    <row r="170" spans="2:12">
      <c r="B170" s="114" t="s">
        <v>456</v>
      </c>
    </row>
    <row r="171" spans="2:12" ht="14.25">
      <c r="F171" s="144" t="s">
        <v>15</v>
      </c>
      <c r="G171" s="144" t="s">
        <v>16</v>
      </c>
      <c r="H171" s="145" t="s">
        <v>169</v>
      </c>
    </row>
    <row r="172" spans="2:12">
      <c r="C172" s="115" t="s">
        <v>119</v>
      </c>
      <c r="F172" s="165"/>
      <c r="G172" s="165"/>
      <c r="H172" s="165"/>
    </row>
    <row r="173" spans="2:12" ht="45" customHeight="1">
      <c r="D173" s="176" t="s">
        <v>120</v>
      </c>
      <c r="E173" s="177"/>
      <c r="F173" s="163">
        <v>632204577</v>
      </c>
      <c r="G173" s="163">
        <v>615533360</v>
      </c>
      <c r="H173" s="163">
        <f>F173-G173</f>
        <v>16671217</v>
      </c>
      <c r="J173" s="161"/>
      <c r="K173" s="161"/>
      <c r="L173" s="161"/>
    </row>
    <row r="174" spans="2:12" ht="25.5">
      <c r="D174" s="176" t="s">
        <v>121</v>
      </c>
      <c r="E174" s="177"/>
      <c r="F174" s="163">
        <v>20321600</v>
      </c>
      <c r="G174" s="163">
        <v>16575000</v>
      </c>
      <c r="H174" s="163">
        <f t="shared" ref="H174:H178" si="13">F174-G174</f>
        <v>3746600</v>
      </c>
      <c r="J174" s="161"/>
      <c r="K174" s="161"/>
      <c r="L174" s="161"/>
    </row>
    <row r="175" spans="2:12" ht="38.25">
      <c r="D175" s="176" t="s">
        <v>122</v>
      </c>
      <c r="E175" s="177"/>
      <c r="F175" s="163">
        <v>10200000</v>
      </c>
      <c r="G175" s="163">
        <v>4784000</v>
      </c>
      <c r="H175" s="163">
        <f t="shared" si="13"/>
        <v>5416000</v>
      </c>
      <c r="J175" s="161"/>
      <c r="K175" s="161"/>
      <c r="L175" s="161"/>
    </row>
    <row r="176" spans="2:12" ht="38.25">
      <c r="D176" s="176" t="s">
        <v>123</v>
      </c>
      <c r="E176" s="177"/>
      <c r="F176" s="163">
        <v>136562500</v>
      </c>
      <c r="G176" s="163">
        <v>134817500</v>
      </c>
      <c r="H176" s="163">
        <f t="shared" si="13"/>
        <v>1745000</v>
      </c>
      <c r="J176" s="161"/>
      <c r="K176" s="161"/>
      <c r="L176" s="161"/>
    </row>
    <row r="177" spans="3:12">
      <c r="D177" s="177" t="s">
        <v>124</v>
      </c>
      <c r="E177" s="177"/>
      <c r="F177" s="163">
        <v>2900000</v>
      </c>
      <c r="G177" s="163">
        <v>2893752</v>
      </c>
      <c r="H177" s="163">
        <f t="shared" si="13"/>
        <v>6248</v>
      </c>
      <c r="J177" s="161"/>
      <c r="K177" s="161"/>
      <c r="L177" s="161"/>
    </row>
    <row r="178" spans="3:12" ht="13.5" thickBot="1">
      <c r="F178" s="162">
        <f>SUM(F173:F177)</f>
        <v>802188677</v>
      </c>
      <c r="G178" s="162">
        <f>SUM(G173:G177)</f>
        <v>774603612</v>
      </c>
      <c r="H178" s="162">
        <f t="shared" si="13"/>
        <v>27585065</v>
      </c>
    </row>
    <row r="179" spans="3:12" ht="13.5" thickTop="1">
      <c r="F179" s="165"/>
      <c r="G179" s="165"/>
      <c r="H179" s="165"/>
    </row>
    <row r="180" spans="3:12">
      <c r="C180" s="115" t="s">
        <v>125</v>
      </c>
      <c r="F180" s="165"/>
      <c r="G180" s="165"/>
      <c r="H180" s="165"/>
    </row>
    <row r="181" spans="3:12">
      <c r="D181" s="155" t="s">
        <v>126</v>
      </c>
      <c r="E181" s="155"/>
      <c r="F181" s="156">
        <v>14400000</v>
      </c>
      <c r="G181" s="156">
        <v>14400000</v>
      </c>
      <c r="H181" s="156">
        <f t="shared" ref="H181:H189" si="14">F181-G181</f>
        <v>0</v>
      </c>
      <c r="J181" s="161"/>
      <c r="K181" s="161"/>
    </row>
    <row r="182" spans="3:12">
      <c r="D182" s="157" t="s">
        <v>127</v>
      </c>
      <c r="E182" s="157"/>
      <c r="F182" s="158">
        <v>115330000</v>
      </c>
      <c r="G182" s="158">
        <v>115330000</v>
      </c>
      <c r="H182" s="158">
        <f t="shared" si="14"/>
        <v>0</v>
      </c>
      <c r="J182" s="161"/>
      <c r="K182" s="161"/>
    </row>
    <row r="183" spans="3:12">
      <c r="D183" s="157" t="s">
        <v>128</v>
      </c>
      <c r="E183" s="157"/>
      <c r="F183" s="158">
        <v>960744999</v>
      </c>
      <c r="G183" s="158">
        <v>894506000</v>
      </c>
      <c r="H183" s="158">
        <f t="shared" si="14"/>
        <v>66238999</v>
      </c>
      <c r="J183" s="161"/>
      <c r="K183" s="161"/>
      <c r="L183" s="161"/>
    </row>
    <row r="184" spans="3:12">
      <c r="D184" s="157" t="s">
        <v>129</v>
      </c>
      <c r="E184" s="157"/>
      <c r="F184" s="158">
        <v>183998500</v>
      </c>
      <c r="G184" s="158">
        <v>179555500</v>
      </c>
      <c r="H184" s="158">
        <f t="shared" si="14"/>
        <v>4443000</v>
      </c>
      <c r="J184" s="161"/>
      <c r="K184" s="161"/>
      <c r="L184" s="161"/>
    </row>
    <row r="185" spans="3:12">
      <c r="D185" s="157" t="s">
        <v>130</v>
      </c>
      <c r="E185" s="157"/>
      <c r="F185" s="158">
        <v>0</v>
      </c>
      <c r="G185" s="158">
        <v>0</v>
      </c>
      <c r="H185" s="158">
        <f t="shared" si="14"/>
        <v>0</v>
      </c>
      <c r="L185" s="161"/>
    </row>
    <row r="186" spans="3:12" ht="25.5">
      <c r="D186" s="178" t="s">
        <v>131</v>
      </c>
      <c r="E186" s="157"/>
      <c r="F186" s="158">
        <v>0</v>
      </c>
      <c r="G186" s="158">
        <v>0</v>
      </c>
      <c r="H186" s="158">
        <f t="shared" si="14"/>
        <v>0</v>
      </c>
    </row>
    <row r="187" spans="3:12">
      <c r="D187" s="157" t="s">
        <v>132</v>
      </c>
      <c r="E187" s="157"/>
      <c r="F187" s="158">
        <v>0</v>
      </c>
      <c r="G187" s="158">
        <v>0</v>
      </c>
      <c r="H187" s="158">
        <f t="shared" si="14"/>
        <v>0</v>
      </c>
    </row>
    <row r="188" spans="3:12">
      <c r="D188" s="159" t="s">
        <v>133</v>
      </c>
      <c r="E188" s="159"/>
      <c r="F188" s="160">
        <v>0</v>
      </c>
      <c r="G188" s="160">
        <v>0</v>
      </c>
      <c r="H188" s="160">
        <f t="shared" si="14"/>
        <v>0</v>
      </c>
    </row>
    <row r="189" spans="3:12" ht="13.5" thickBot="1">
      <c r="F189" s="162">
        <f>SUM(F181:F188)</f>
        <v>1274473499</v>
      </c>
      <c r="G189" s="162">
        <f>SUM(G181:G188)</f>
        <v>1203791500</v>
      </c>
      <c r="H189" s="162">
        <f t="shared" si="14"/>
        <v>70681999</v>
      </c>
    </row>
    <row r="190" spans="3:12" ht="13.5" thickTop="1">
      <c r="F190" s="165"/>
      <c r="G190" s="165"/>
      <c r="H190" s="165"/>
      <c r="J190" s="161"/>
      <c r="K190" s="161"/>
      <c r="L190" s="161"/>
    </row>
    <row r="191" spans="3:12">
      <c r="C191" s="115" t="s">
        <v>134</v>
      </c>
      <c r="F191" s="165"/>
      <c r="G191" s="165"/>
      <c r="H191" s="165"/>
    </row>
    <row r="192" spans="3:12" ht="30" customHeight="1">
      <c r="D192" s="179" t="s">
        <v>135</v>
      </c>
      <c r="E192" s="155"/>
      <c r="F192" s="156">
        <v>2615000</v>
      </c>
      <c r="G192" s="156">
        <v>2615000</v>
      </c>
      <c r="H192" s="156">
        <f t="shared" ref="H192:H196" si="15">F192-G192</f>
        <v>0</v>
      </c>
      <c r="J192" s="161"/>
      <c r="K192" s="161"/>
    </row>
    <row r="193" spans="3:12">
      <c r="D193" s="157" t="s">
        <v>136</v>
      </c>
      <c r="E193" s="157"/>
      <c r="F193" s="158">
        <v>14225000</v>
      </c>
      <c r="G193" s="158">
        <v>7200000</v>
      </c>
      <c r="H193" s="158">
        <f t="shared" si="15"/>
        <v>7025000</v>
      </c>
      <c r="J193" s="161"/>
      <c r="K193" s="161"/>
      <c r="L193" s="161"/>
    </row>
    <row r="194" spans="3:12">
      <c r="D194" s="157" t="s">
        <v>137</v>
      </c>
      <c r="E194" s="157"/>
      <c r="F194" s="158">
        <v>18685000</v>
      </c>
      <c r="G194" s="158">
        <v>18685000</v>
      </c>
      <c r="H194" s="158">
        <f t="shared" si="15"/>
        <v>0</v>
      </c>
      <c r="J194" s="161"/>
      <c r="K194" s="161"/>
    </row>
    <row r="195" spans="3:12">
      <c r="D195" s="159" t="s">
        <v>138</v>
      </c>
      <c r="E195" s="159"/>
      <c r="F195" s="160">
        <v>24607500</v>
      </c>
      <c r="G195" s="160">
        <v>11485000</v>
      </c>
      <c r="H195" s="160">
        <f t="shared" si="15"/>
        <v>13122500</v>
      </c>
      <c r="J195" s="161"/>
      <c r="K195" s="161"/>
      <c r="L195" s="161"/>
    </row>
    <row r="196" spans="3:12" ht="13.5" thickBot="1">
      <c r="F196" s="162">
        <f>SUM(F192:F195)</f>
        <v>60132500</v>
      </c>
      <c r="G196" s="162">
        <f>SUM(G192:G195)</f>
        <v>39985000</v>
      </c>
      <c r="H196" s="162">
        <f t="shared" si="15"/>
        <v>20147500</v>
      </c>
      <c r="L196" s="161"/>
    </row>
    <row r="197" spans="3:12" ht="13.5" thickTop="1">
      <c r="F197" s="165"/>
      <c r="G197" s="165"/>
      <c r="H197" s="165"/>
    </row>
    <row r="198" spans="3:12">
      <c r="C198" s="115" t="s">
        <v>20</v>
      </c>
      <c r="F198" s="165"/>
      <c r="G198" s="165"/>
      <c r="H198" s="165"/>
    </row>
    <row r="199" spans="3:12">
      <c r="D199" s="155" t="s">
        <v>139</v>
      </c>
      <c r="E199" s="155"/>
      <c r="F199" s="156">
        <v>0</v>
      </c>
      <c r="G199" s="156">
        <v>0</v>
      </c>
      <c r="H199" s="156">
        <f t="shared" ref="H199:H206" si="16">F199-G199</f>
        <v>0</v>
      </c>
      <c r="J199" s="165"/>
      <c r="K199" s="165"/>
      <c r="L199" s="165"/>
    </row>
    <row r="200" spans="3:12">
      <c r="D200" s="157" t="s">
        <v>140</v>
      </c>
      <c r="E200" s="157"/>
      <c r="F200" s="158">
        <v>2840000</v>
      </c>
      <c r="G200" s="158">
        <v>0</v>
      </c>
      <c r="H200" s="158">
        <f t="shared" si="16"/>
        <v>2840000</v>
      </c>
      <c r="J200" s="165"/>
      <c r="K200" s="165"/>
      <c r="L200" s="165"/>
    </row>
    <row r="201" spans="3:12">
      <c r="D201" s="157" t="s">
        <v>141</v>
      </c>
      <c r="E201" s="157"/>
      <c r="F201" s="158">
        <v>2817500</v>
      </c>
      <c r="G201" s="158">
        <v>2817500</v>
      </c>
      <c r="H201" s="158">
        <f t="shared" si="16"/>
        <v>0</v>
      </c>
      <c r="J201" s="165"/>
      <c r="K201" s="165"/>
      <c r="L201" s="165"/>
    </row>
    <row r="202" spans="3:12" ht="38.25">
      <c r="D202" s="178" t="s">
        <v>142</v>
      </c>
      <c r="E202" s="157"/>
      <c r="F202" s="158">
        <v>2032500</v>
      </c>
      <c r="G202" s="158">
        <v>2032500</v>
      </c>
      <c r="H202" s="158">
        <f t="shared" si="16"/>
        <v>0</v>
      </c>
      <c r="J202" s="165"/>
      <c r="K202" s="165"/>
      <c r="L202" s="165"/>
    </row>
    <row r="203" spans="3:12" ht="25.5">
      <c r="D203" s="178" t="s">
        <v>143</v>
      </c>
      <c r="E203" s="157"/>
      <c r="F203" s="158">
        <v>0</v>
      </c>
      <c r="G203" s="158">
        <v>0</v>
      </c>
      <c r="H203" s="158">
        <f t="shared" si="16"/>
        <v>0</v>
      </c>
      <c r="J203" s="165"/>
      <c r="K203" s="165"/>
      <c r="L203" s="165"/>
    </row>
    <row r="204" spans="3:12">
      <c r="D204" s="157" t="s">
        <v>144</v>
      </c>
      <c r="E204" s="157"/>
      <c r="F204" s="158">
        <v>0</v>
      </c>
      <c r="G204" s="158">
        <v>0</v>
      </c>
      <c r="H204" s="158">
        <f t="shared" si="16"/>
        <v>0</v>
      </c>
      <c r="J204" s="165"/>
      <c r="K204" s="165"/>
      <c r="L204" s="165"/>
    </row>
    <row r="205" spans="3:12">
      <c r="D205" s="159" t="s">
        <v>145</v>
      </c>
      <c r="E205" s="159"/>
      <c r="F205" s="160">
        <v>75905550</v>
      </c>
      <c r="G205" s="160">
        <v>71782000</v>
      </c>
      <c r="H205" s="160">
        <f t="shared" si="16"/>
        <v>4123550</v>
      </c>
      <c r="J205" s="165"/>
      <c r="K205" s="165"/>
      <c r="L205" s="165"/>
    </row>
    <row r="206" spans="3:12" ht="13.5" thickBot="1">
      <c r="F206" s="162">
        <f>SUM(F199:F205)</f>
        <v>83595550</v>
      </c>
      <c r="G206" s="162">
        <f>SUM(G199:G205)</f>
        <v>76632000</v>
      </c>
      <c r="H206" s="162">
        <f t="shared" si="16"/>
        <v>6963550</v>
      </c>
      <c r="J206" s="165"/>
      <c r="K206" s="165"/>
      <c r="L206" s="165"/>
    </row>
    <row r="207" spans="3:12" ht="13.5" thickTop="1">
      <c r="F207" s="165"/>
      <c r="G207" s="165"/>
      <c r="H207" s="165"/>
    </row>
    <row r="208" spans="3:12">
      <c r="C208" s="115" t="s">
        <v>146</v>
      </c>
      <c r="F208" s="165"/>
      <c r="G208" s="165"/>
      <c r="H208" s="165"/>
      <c r="J208" s="161"/>
    </row>
    <row r="209" spans="2:10">
      <c r="D209" s="155" t="s">
        <v>147</v>
      </c>
      <c r="E209" s="155"/>
      <c r="F209" s="156">
        <v>5895000</v>
      </c>
      <c r="G209" s="156">
        <v>3300000</v>
      </c>
      <c r="H209" s="156">
        <f t="shared" ref="H209:H212" si="17">F209-G209</f>
        <v>2595000</v>
      </c>
    </row>
    <row r="210" spans="2:10">
      <c r="D210" s="157" t="s">
        <v>148</v>
      </c>
      <c r="E210" s="157"/>
      <c r="F210" s="158">
        <v>0</v>
      </c>
      <c r="G210" s="158">
        <v>0</v>
      </c>
      <c r="H210" s="158">
        <f t="shared" si="17"/>
        <v>0</v>
      </c>
    </row>
    <row r="211" spans="2:10">
      <c r="D211" s="159" t="s">
        <v>149</v>
      </c>
      <c r="E211" s="159"/>
      <c r="F211" s="160">
        <v>0</v>
      </c>
      <c r="G211" s="160">
        <v>0</v>
      </c>
      <c r="H211" s="160">
        <f t="shared" si="17"/>
        <v>0</v>
      </c>
    </row>
    <row r="212" spans="2:10" ht="13.5" thickBot="1">
      <c r="F212" s="162">
        <f>SUM(F209:F211)</f>
        <v>5895000</v>
      </c>
      <c r="G212" s="162">
        <f>SUM(G209:G211)</f>
        <v>3300000</v>
      </c>
      <c r="H212" s="162">
        <f t="shared" si="17"/>
        <v>2595000</v>
      </c>
    </row>
    <row r="213" spans="2:10" ht="13.5" thickTop="1">
      <c r="F213" s="165"/>
      <c r="G213" s="165"/>
      <c r="H213" s="165"/>
    </row>
    <row r="214" spans="2:10">
      <c r="B214" s="114" t="s">
        <v>150</v>
      </c>
      <c r="F214" s="165"/>
      <c r="G214" s="165"/>
      <c r="H214" s="165"/>
    </row>
    <row r="215" spans="2:10">
      <c r="C215" s="115" t="s">
        <v>151</v>
      </c>
      <c r="F215" s="165"/>
      <c r="G215" s="165"/>
      <c r="H215" s="165"/>
    </row>
    <row r="216" spans="2:10" ht="14.25">
      <c r="F216" s="144" t="s">
        <v>15</v>
      </c>
      <c r="G216" s="144" t="s">
        <v>16</v>
      </c>
      <c r="H216" s="145" t="s">
        <v>169</v>
      </c>
    </row>
    <row r="217" spans="2:10">
      <c r="C217" s="115" t="s">
        <v>152</v>
      </c>
      <c r="F217" s="165">
        <v>118426466</v>
      </c>
      <c r="G217" s="165">
        <v>118426466</v>
      </c>
      <c r="H217" s="165">
        <f>F217-G217</f>
        <v>0</v>
      </c>
    </row>
    <row r="218" spans="2:10">
      <c r="C218" s="115" t="s">
        <v>13</v>
      </c>
      <c r="F218" s="165">
        <v>0</v>
      </c>
      <c r="G218" s="165">
        <v>0</v>
      </c>
      <c r="H218" s="165">
        <f t="shared" ref="H218:H219" si="18">F218-G218</f>
        <v>0</v>
      </c>
    </row>
    <row r="219" spans="2:10" ht="13.5" thickBot="1">
      <c r="F219" s="162">
        <f>SUM(F217:F218)</f>
        <v>118426466</v>
      </c>
      <c r="G219" s="162">
        <f>SUM(G217:G218)</f>
        <v>118426466</v>
      </c>
      <c r="H219" s="162">
        <f t="shared" si="18"/>
        <v>0</v>
      </c>
    </row>
    <row r="220" spans="2:10" ht="13.5" thickTop="1">
      <c r="F220" s="165"/>
      <c r="G220" s="165"/>
      <c r="H220" s="165"/>
      <c r="J220" s="161"/>
    </row>
    <row r="221" spans="2:10">
      <c r="C221" s="115" t="s">
        <v>153</v>
      </c>
      <c r="F221" s="165"/>
      <c r="G221" s="165"/>
      <c r="H221" s="165"/>
      <c r="J221" s="161"/>
    </row>
    <row r="222" spans="2:10">
      <c r="D222" s="155" t="s">
        <v>154</v>
      </c>
      <c r="E222" s="155"/>
      <c r="F222" s="156">
        <v>118426466</v>
      </c>
      <c r="G222" s="156">
        <v>118426466</v>
      </c>
      <c r="H222" s="156">
        <f t="shared" ref="H222:H225" si="19">F222-G222</f>
        <v>0</v>
      </c>
      <c r="J222" s="161"/>
    </row>
    <row r="223" spans="2:10">
      <c r="D223" s="157" t="s">
        <v>155</v>
      </c>
      <c r="E223" s="157"/>
      <c r="F223" s="158">
        <v>0</v>
      </c>
      <c r="G223" s="158">
        <v>0</v>
      </c>
      <c r="H223" s="158">
        <f t="shared" si="19"/>
        <v>0</v>
      </c>
    </row>
    <row r="224" spans="2:10">
      <c r="D224" s="159" t="s">
        <v>156</v>
      </c>
      <c r="E224" s="159"/>
      <c r="F224" s="160">
        <v>0</v>
      </c>
      <c r="G224" s="160">
        <v>0</v>
      </c>
      <c r="H224" s="160">
        <f t="shared" si="19"/>
        <v>0</v>
      </c>
    </row>
    <row r="225" spans="2:12" ht="13.5" thickBot="1">
      <c r="F225" s="162">
        <f>SUM(F222:F224)</f>
        <v>118426466</v>
      </c>
      <c r="G225" s="162">
        <f>SUM(G222:G224)</f>
        <v>118426466</v>
      </c>
      <c r="H225" s="162">
        <f t="shared" si="19"/>
        <v>0</v>
      </c>
    </row>
    <row r="226" spans="2:12" ht="13.5" thickTop="1">
      <c r="C226" s="115" t="s">
        <v>157</v>
      </c>
      <c r="F226" s="165"/>
      <c r="G226" s="165"/>
      <c r="H226" s="165"/>
    </row>
    <row r="227" spans="2:12">
      <c r="D227" s="115" t="s">
        <v>158</v>
      </c>
      <c r="F227" s="165">
        <v>0</v>
      </c>
      <c r="G227" s="165">
        <v>0</v>
      </c>
      <c r="H227" s="165">
        <v>0</v>
      </c>
    </row>
    <row r="228" spans="2:12">
      <c r="D228" s="115" t="s">
        <v>159</v>
      </c>
      <c r="F228" s="165">
        <v>0</v>
      </c>
      <c r="G228" s="165">
        <v>0</v>
      </c>
      <c r="H228" s="165">
        <v>0</v>
      </c>
    </row>
    <row r="229" spans="2:12" ht="13.5" thickBot="1">
      <c r="F229" s="162">
        <f>SUM(F227:F228)</f>
        <v>0</v>
      </c>
      <c r="G229" s="162">
        <f t="shared" ref="G229:H229" si="20">SUM(G227:G228)</f>
        <v>0</v>
      </c>
      <c r="H229" s="162">
        <f t="shared" si="20"/>
        <v>0</v>
      </c>
    </row>
    <row r="230" spans="2:12" ht="13.5" thickTop="1">
      <c r="F230" s="165"/>
      <c r="G230" s="165"/>
      <c r="H230" s="165"/>
    </row>
    <row r="231" spans="2:12">
      <c r="B231" s="114" t="s">
        <v>160</v>
      </c>
      <c r="F231" s="165"/>
      <c r="G231" s="165"/>
      <c r="H231" s="165"/>
    </row>
    <row r="232" spans="2:12">
      <c r="C232" s="115" t="s">
        <v>161</v>
      </c>
      <c r="F232" s="165"/>
      <c r="G232" s="165"/>
      <c r="H232" s="165"/>
    </row>
    <row r="233" spans="2:12" ht="28.5">
      <c r="F233" s="180">
        <v>2018</v>
      </c>
      <c r="G233" s="180">
        <v>2019</v>
      </c>
      <c r="H233" s="181" t="s">
        <v>170</v>
      </c>
    </row>
    <row r="234" spans="2:12">
      <c r="C234" s="155" t="s">
        <v>162</v>
      </c>
      <c r="D234" s="155"/>
      <c r="E234" s="155"/>
      <c r="F234" s="156">
        <v>0</v>
      </c>
      <c r="G234" s="156"/>
      <c r="H234" s="156"/>
    </row>
    <row r="235" spans="2:12">
      <c r="C235" s="157" t="s">
        <v>494</v>
      </c>
      <c r="D235" s="157"/>
      <c r="E235" s="157"/>
      <c r="F235" s="158">
        <v>233638900</v>
      </c>
      <c r="G235" s="158">
        <v>239213900</v>
      </c>
      <c r="H235" s="158">
        <f>G235-F235</f>
        <v>5575000</v>
      </c>
      <c r="J235" s="165"/>
      <c r="K235" s="165"/>
      <c r="L235" s="161"/>
    </row>
    <row r="236" spans="2:12">
      <c r="C236" s="157" t="s">
        <v>163</v>
      </c>
      <c r="D236" s="157"/>
      <c r="E236" s="157"/>
      <c r="F236" s="158">
        <v>1609053700</v>
      </c>
      <c r="G236" s="158">
        <v>1826826700</v>
      </c>
      <c r="H236" s="158">
        <f t="shared" ref="H236:H240" si="21">G236-F236</f>
        <v>217773000</v>
      </c>
      <c r="J236" s="165"/>
      <c r="K236" s="165"/>
      <c r="L236" s="161"/>
    </row>
    <row r="237" spans="2:12">
      <c r="C237" s="157" t="s">
        <v>741</v>
      </c>
      <c r="D237" s="157"/>
      <c r="E237" s="157"/>
      <c r="F237" s="158">
        <v>3253081800</v>
      </c>
      <c r="G237" s="158">
        <v>4055848800</v>
      </c>
      <c r="H237" s="158">
        <f t="shared" si="21"/>
        <v>802767000</v>
      </c>
      <c r="J237" s="165"/>
      <c r="K237" s="165"/>
      <c r="L237" s="161"/>
    </row>
    <row r="238" spans="2:12">
      <c r="C238" s="157" t="s">
        <v>164</v>
      </c>
      <c r="D238" s="157"/>
      <c r="E238" s="157"/>
      <c r="F238" s="158">
        <v>57288000</v>
      </c>
      <c r="G238" s="158">
        <v>57288000</v>
      </c>
      <c r="H238" s="158">
        <f t="shared" si="21"/>
        <v>0</v>
      </c>
      <c r="J238" s="165"/>
    </row>
    <row r="239" spans="2:12">
      <c r="C239" s="159" t="s">
        <v>165</v>
      </c>
      <c r="D239" s="159"/>
      <c r="E239" s="159"/>
      <c r="F239" s="160">
        <v>0</v>
      </c>
      <c r="G239" s="160">
        <v>0</v>
      </c>
      <c r="H239" s="160">
        <f t="shared" si="21"/>
        <v>0</v>
      </c>
      <c r="J239" s="161"/>
    </row>
    <row r="240" spans="2:12" ht="13.5" thickBot="1">
      <c r="F240" s="162">
        <f>SUM(F234:F239)</f>
        <v>5153062400</v>
      </c>
      <c r="G240" s="162">
        <f>SUM(G234:G239)</f>
        <v>6179177400</v>
      </c>
      <c r="H240" s="162">
        <f t="shared" si="21"/>
        <v>1026115000</v>
      </c>
      <c r="J240" s="161"/>
    </row>
    <row r="241" spans="2:10" ht="13.5" thickTop="1">
      <c r="F241" s="165"/>
      <c r="G241" s="165"/>
      <c r="H241" s="165"/>
      <c r="J241" s="161"/>
    </row>
    <row r="242" spans="2:10">
      <c r="C242" s="115" t="s">
        <v>166</v>
      </c>
      <c r="F242" s="165"/>
      <c r="G242" s="165"/>
      <c r="H242" s="165"/>
      <c r="J242" s="161"/>
    </row>
    <row r="243" spans="2:10">
      <c r="F243" s="165"/>
      <c r="G243" s="165"/>
      <c r="H243" s="165"/>
    </row>
    <row r="244" spans="2:10">
      <c r="B244" s="114" t="s">
        <v>167</v>
      </c>
      <c r="F244" s="165"/>
      <c r="G244" s="165"/>
      <c r="H244" s="165"/>
    </row>
    <row r="245" spans="2:10">
      <c r="C245" s="115" t="s">
        <v>168</v>
      </c>
      <c r="F245" s="165"/>
      <c r="G245" s="165"/>
      <c r="H245" s="165"/>
    </row>
    <row r="246" spans="2:10" ht="28.5">
      <c r="F246" s="180">
        <v>2018</v>
      </c>
      <c r="G246" s="180">
        <v>2019</v>
      </c>
      <c r="H246" s="181" t="s">
        <v>170</v>
      </c>
    </row>
    <row r="247" spans="2:10">
      <c r="D247" s="173" t="s">
        <v>302</v>
      </c>
      <c r="F247" s="182" t="s">
        <v>302</v>
      </c>
      <c r="G247" s="182" t="s">
        <v>302</v>
      </c>
      <c r="H247" s="182" t="s">
        <v>302</v>
      </c>
    </row>
    <row r="248" spans="2:10">
      <c r="F248" s="165"/>
      <c r="G248" s="165"/>
      <c r="H248" s="165"/>
    </row>
    <row r="249" spans="2:10">
      <c r="F249" s="165"/>
      <c r="G249" s="165"/>
      <c r="H249" s="165"/>
    </row>
    <row r="251" spans="2:10" ht="14.25">
      <c r="G251" s="183" t="s">
        <v>474</v>
      </c>
    </row>
    <row r="252" spans="2:10" ht="14.25">
      <c r="G252" s="183" t="s">
        <v>173</v>
      </c>
    </row>
    <row r="253" spans="2:10" ht="14.25">
      <c r="G253" s="183"/>
    </row>
    <row r="254" spans="2:10" ht="14.25">
      <c r="G254" s="183"/>
    </row>
    <row r="255" spans="2:10" ht="14.25">
      <c r="G255" s="183"/>
    </row>
    <row r="256" spans="2:10" ht="14.25">
      <c r="G256" s="183" t="s">
        <v>306</v>
      </c>
    </row>
  </sheetData>
  <mergeCells count="11">
    <mergeCell ref="A1:H1"/>
    <mergeCell ref="B17:H17"/>
    <mergeCell ref="C39:H39"/>
    <mergeCell ref="C48:H48"/>
    <mergeCell ref="C93:E93"/>
    <mergeCell ref="A3:H3"/>
    <mergeCell ref="A4:H4"/>
    <mergeCell ref="A6:H6"/>
    <mergeCell ref="C90:E90"/>
    <mergeCell ref="C91:E91"/>
    <mergeCell ref="A5:H5"/>
  </mergeCells>
  <pageMargins left="0.70866141732283472" right="0.31496062992125984" top="0.74803149606299213" bottom="0.74803149606299213" header="0.31496062992125984" footer="0.31496062992125984"/>
  <pageSetup paperSize="9" scale="90" orientation="portrait" horizontalDpi="4294967293" verticalDpi="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O196"/>
  <sheetViews>
    <sheetView topLeftCell="A52" workbookViewId="0">
      <selection activeCell="K68" sqref="K68"/>
    </sheetView>
  </sheetViews>
  <sheetFormatPr defaultRowHeight="14.25"/>
  <cols>
    <col min="1" max="1" width="4.7109375" style="228" customWidth="1"/>
    <col min="2" max="2" width="38.7109375" style="300" customWidth="1"/>
    <col min="3" max="3" width="15.28515625" style="228" customWidth="1"/>
    <col min="4" max="4" width="20.5703125" style="228" customWidth="1"/>
    <col min="5" max="5" width="16" style="228" customWidth="1"/>
    <col min="6" max="6" width="15.5703125" style="228" customWidth="1"/>
    <col min="7" max="7" width="11.28515625" style="229" customWidth="1"/>
    <col min="8" max="8" width="19" style="229" customWidth="1"/>
    <col min="9" max="9" width="9.85546875" style="229" customWidth="1"/>
    <col min="10" max="10" width="14.140625" style="228" customWidth="1"/>
    <col min="11" max="12" width="9.140625" style="228"/>
    <col min="13" max="13" width="17.42578125" style="228" customWidth="1"/>
    <col min="14" max="14" width="17.5703125" style="228" bestFit="1" customWidth="1"/>
    <col min="15" max="16384" width="9.140625" style="228"/>
  </cols>
  <sheetData>
    <row r="1" spans="1:13" ht="15">
      <c r="A1" s="226" t="s">
        <v>477</v>
      </c>
      <c r="B1" s="227"/>
    </row>
    <row r="2" spans="1:13" ht="15">
      <c r="A2" s="331" t="s">
        <v>478</v>
      </c>
      <c r="B2" s="331"/>
      <c r="C2" s="331"/>
      <c r="D2" s="331"/>
      <c r="E2" s="331"/>
      <c r="F2" s="331"/>
      <c r="G2" s="331"/>
      <c r="H2" s="331"/>
      <c r="I2" s="331"/>
      <c r="J2" s="331"/>
    </row>
    <row r="3" spans="1:13" ht="15">
      <c r="A3" s="331" t="s">
        <v>459</v>
      </c>
      <c r="B3" s="331"/>
      <c r="C3" s="331"/>
      <c r="D3" s="331"/>
      <c r="E3" s="331"/>
      <c r="F3" s="331"/>
      <c r="G3" s="331"/>
      <c r="H3" s="331"/>
      <c r="I3" s="331"/>
      <c r="J3" s="331"/>
      <c r="L3" s="229"/>
    </row>
    <row r="4" spans="1:13" ht="15">
      <c r="A4" s="331" t="s">
        <v>479</v>
      </c>
      <c r="B4" s="331"/>
      <c r="C4" s="331"/>
      <c r="D4" s="331"/>
      <c r="E4" s="331"/>
      <c r="F4" s="331"/>
      <c r="G4" s="331"/>
      <c r="H4" s="331"/>
      <c r="I4" s="331"/>
      <c r="J4" s="331"/>
    </row>
    <row r="5" spans="1:13" ht="15" customHeight="1">
      <c r="A5" s="331" t="s">
        <v>480</v>
      </c>
      <c r="B5" s="331"/>
      <c r="C5" s="331"/>
      <c r="D5" s="331"/>
      <c r="E5" s="331"/>
      <c r="F5" s="331"/>
      <c r="G5" s="331"/>
      <c r="H5" s="331"/>
      <c r="I5" s="331"/>
      <c r="J5" s="331"/>
    </row>
    <row r="6" spans="1:13" ht="15" customHeight="1">
      <c r="A6" s="229"/>
      <c r="B6" s="230"/>
      <c r="C6" s="230"/>
      <c r="D6" s="230"/>
      <c r="E6" s="230"/>
      <c r="F6" s="230"/>
      <c r="G6" s="230"/>
      <c r="H6" s="230"/>
      <c r="I6" s="230"/>
      <c r="J6" s="230"/>
    </row>
    <row r="7" spans="1:13" ht="22.5" customHeight="1">
      <c r="A7" s="332" t="s">
        <v>481</v>
      </c>
      <c r="B7" s="334" t="s">
        <v>482</v>
      </c>
      <c r="C7" s="335" t="s">
        <v>483</v>
      </c>
      <c r="D7" s="335"/>
      <c r="E7" s="335"/>
      <c r="F7" s="332" t="s">
        <v>484</v>
      </c>
      <c r="G7" s="335" t="s">
        <v>485</v>
      </c>
      <c r="H7" s="334" t="s">
        <v>486</v>
      </c>
      <c r="I7" s="231" t="s">
        <v>487</v>
      </c>
      <c r="J7" s="335" t="s">
        <v>488</v>
      </c>
    </row>
    <row r="8" spans="1:13" ht="22.5" customHeight="1">
      <c r="A8" s="333"/>
      <c r="B8" s="334"/>
      <c r="C8" s="232" t="s">
        <v>489</v>
      </c>
      <c r="D8" s="232" t="s">
        <v>490</v>
      </c>
      <c r="E8" s="232" t="s">
        <v>491</v>
      </c>
      <c r="F8" s="333"/>
      <c r="G8" s="335"/>
      <c r="H8" s="334"/>
      <c r="I8" s="233" t="s">
        <v>492</v>
      </c>
      <c r="J8" s="335"/>
    </row>
    <row r="9" spans="1:13" s="236" customFormat="1" ht="14.25" customHeight="1">
      <c r="A9" s="234">
        <v>1</v>
      </c>
      <c r="B9" s="234">
        <v>2</v>
      </c>
      <c r="C9" s="234">
        <v>3</v>
      </c>
      <c r="D9" s="234"/>
      <c r="E9" s="235">
        <v>4</v>
      </c>
      <c r="F9" s="235"/>
      <c r="G9" s="234">
        <v>5</v>
      </c>
      <c r="H9" s="234">
        <v>6</v>
      </c>
      <c r="I9" s="234"/>
      <c r="J9" s="234">
        <v>7</v>
      </c>
    </row>
    <row r="10" spans="1:13" ht="15">
      <c r="A10" s="237" t="s">
        <v>445</v>
      </c>
      <c r="B10" s="238" t="s">
        <v>162</v>
      </c>
      <c r="C10" s="239"/>
      <c r="D10" s="240"/>
      <c r="E10" s="241"/>
      <c r="F10" s="242"/>
      <c r="G10" s="237"/>
      <c r="H10" s="243">
        <v>0</v>
      </c>
      <c r="I10" s="237"/>
      <c r="J10" s="244"/>
    </row>
    <row r="11" spans="1:13" ht="15" customHeight="1">
      <c r="A11" s="339" t="s">
        <v>493</v>
      </c>
      <c r="B11" s="340"/>
      <c r="C11" s="340"/>
      <c r="D11" s="340"/>
      <c r="E11" s="340"/>
      <c r="F11" s="340"/>
      <c r="G11" s="341"/>
      <c r="H11" s="245">
        <v>0</v>
      </c>
      <c r="I11" s="234"/>
      <c r="J11" s="246"/>
    </row>
    <row r="12" spans="1:13">
      <c r="A12" s="247" t="s">
        <v>446</v>
      </c>
      <c r="B12" s="248" t="s">
        <v>494</v>
      </c>
      <c r="C12" s="249"/>
      <c r="D12" s="249"/>
      <c r="E12" s="250"/>
      <c r="F12" s="250"/>
      <c r="G12" s="247"/>
      <c r="H12" s="251"/>
      <c r="I12" s="251"/>
      <c r="J12" s="252"/>
    </row>
    <row r="13" spans="1:13" ht="15">
      <c r="A13" s="252"/>
      <c r="B13" s="248" t="s">
        <v>495</v>
      </c>
      <c r="C13" s="249"/>
      <c r="D13" s="249"/>
      <c r="E13" s="250"/>
      <c r="F13" s="250"/>
      <c r="G13" s="247"/>
      <c r="H13" s="251"/>
      <c r="I13" s="252"/>
      <c r="J13" s="252"/>
      <c r="K13" s="226"/>
      <c r="L13" s="226"/>
      <c r="M13" s="253">
        <f>H63</f>
        <v>239213900</v>
      </c>
    </row>
    <row r="14" spans="1:13" ht="15">
      <c r="A14" s="252"/>
      <c r="B14" s="248" t="s">
        <v>496</v>
      </c>
      <c r="C14" s="249" t="s">
        <v>497</v>
      </c>
      <c r="D14" s="249" t="s">
        <v>498</v>
      </c>
      <c r="E14" s="247">
        <v>2012</v>
      </c>
      <c r="F14" s="250" t="s">
        <v>499</v>
      </c>
      <c r="G14" s="247">
        <v>2012</v>
      </c>
      <c r="H14" s="251">
        <v>4800000</v>
      </c>
      <c r="I14" s="252" t="s">
        <v>500</v>
      </c>
      <c r="J14" s="252" t="s">
        <v>501</v>
      </c>
      <c r="K14" s="226" t="s">
        <v>502</v>
      </c>
      <c r="L14" s="226"/>
      <c r="M14" s="253">
        <f>SUM(H14:H62)</f>
        <v>239213900</v>
      </c>
    </row>
    <row r="15" spans="1:13" ht="15">
      <c r="A15" s="252"/>
      <c r="B15" s="248" t="s">
        <v>503</v>
      </c>
      <c r="C15" s="249" t="s">
        <v>497</v>
      </c>
      <c r="D15" s="249" t="s">
        <v>504</v>
      </c>
      <c r="E15" s="247">
        <v>2014</v>
      </c>
      <c r="F15" s="250" t="s">
        <v>499</v>
      </c>
      <c r="G15" s="247">
        <v>2014</v>
      </c>
      <c r="H15" s="251">
        <v>4500000</v>
      </c>
      <c r="I15" s="252" t="s">
        <v>505</v>
      </c>
      <c r="J15" s="252" t="s">
        <v>501</v>
      </c>
      <c r="K15" s="226" t="s">
        <v>506</v>
      </c>
      <c r="L15" s="226">
        <v>2019</v>
      </c>
      <c r="M15" s="253">
        <f>H19</f>
        <v>5575000</v>
      </c>
    </row>
    <row r="16" spans="1:13" ht="15">
      <c r="A16" s="252"/>
      <c r="B16" s="248" t="s">
        <v>507</v>
      </c>
      <c r="C16" s="249" t="s">
        <v>497</v>
      </c>
      <c r="D16" s="249" t="s">
        <v>508</v>
      </c>
      <c r="E16" s="247">
        <v>2015</v>
      </c>
      <c r="F16" s="250" t="s">
        <v>499</v>
      </c>
      <c r="G16" s="247">
        <v>2015</v>
      </c>
      <c r="H16" s="251">
        <v>18000000</v>
      </c>
      <c r="I16" s="252" t="s">
        <v>505</v>
      </c>
      <c r="J16" s="252" t="s">
        <v>509</v>
      </c>
      <c r="K16" s="226"/>
      <c r="L16" s="226">
        <v>2018</v>
      </c>
      <c r="M16" s="253">
        <f>M14-M15</f>
        <v>233638900</v>
      </c>
    </row>
    <row r="17" spans="1:10">
      <c r="A17" s="252"/>
      <c r="B17" s="248" t="s">
        <v>510</v>
      </c>
      <c r="C17" s="249" t="s">
        <v>497</v>
      </c>
      <c r="D17" s="249" t="s">
        <v>511</v>
      </c>
      <c r="E17" s="247">
        <v>2016</v>
      </c>
      <c r="F17" s="250" t="s">
        <v>499</v>
      </c>
      <c r="G17" s="247">
        <v>2016</v>
      </c>
      <c r="H17" s="251">
        <v>4500000</v>
      </c>
      <c r="I17" s="252" t="s">
        <v>512</v>
      </c>
      <c r="J17" s="252" t="s">
        <v>501</v>
      </c>
    </row>
    <row r="18" spans="1:10">
      <c r="A18" s="252"/>
      <c r="B18" s="248" t="s">
        <v>513</v>
      </c>
      <c r="C18" s="249" t="s">
        <v>497</v>
      </c>
      <c r="D18" s="249" t="s">
        <v>514</v>
      </c>
      <c r="E18" s="247">
        <v>2018</v>
      </c>
      <c r="F18" s="250" t="s">
        <v>499</v>
      </c>
      <c r="G18" s="247">
        <v>2018</v>
      </c>
      <c r="H18" s="251">
        <v>5200000</v>
      </c>
      <c r="I18" s="252" t="s">
        <v>512</v>
      </c>
      <c r="J18" s="252" t="s">
        <v>501</v>
      </c>
    </row>
    <row r="19" spans="1:10">
      <c r="A19" s="252"/>
      <c r="B19" s="248" t="s">
        <v>513</v>
      </c>
      <c r="C19" s="249" t="s">
        <v>497</v>
      </c>
      <c r="D19" s="249" t="s">
        <v>515</v>
      </c>
      <c r="E19" s="247">
        <v>2019</v>
      </c>
      <c r="F19" s="250" t="s">
        <v>499</v>
      </c>
      <c r="G19" s="247">
        <v>2019</v>
      </c>
      <c r="H19" s="251">
        <v>5575000</v>
      </c>
      <c r="I19" s="252" t="s">
        <v>512</v>
      </c>
      <c r="J19" s="252" t="s">
        <v>501</v>
      </c>
    </row>
    <row r="20" spans="1:10">
      <c r="A20" s="252"/>
      <c r="B20" s="248" t="s">
        <v>516</v>
      </c>
      <c r="C20" s="249" t="s">
        <v>497</v>
      </c>
      <c r="D20" s="249" t="s">
        <v>517</v>
      </c>
      <c r="E20" s="247">
        <v>2013</v>
      </c>
      <c r="F20" s="250" t="s">
        <v>518</v>
      </c>
      <c r="G20" s="247">
        <v>2013</v>
      </c>
      <c r="H20" s="251">
        <v>5000000</v>
      </c>
      <c r="I20" s="252" t="s">
        <v>500</v>
      </c>
      <c r="J20" s="252" t="s">
        <v>519</v>
      </c>
    </row>
    <row r="21" spans="1:10">
      <c r="A21" s="247"/>
      <c r="B21" s="248" t="s">
        <v>516</v>
      </c>
      <c r="C21" s="249" t="s">
        <v>497</v>
      </c>
      <c r="D21" s="249" t="s">
        <v>508</v>
      </c>
      <c r="E21" s="247">
        <v>2015</v>
      </c>
      <c r="F21" s="250" t="s">
        <v>518</v>
      </c>
      <c r="G21" s="247">
        <v>2015</v>
      </c>
      <c r="H21" s="251">
        <v>5000000</v>
      </c>
      <c r="I21" s="252" t="s">
        <v>512</v>
      </c>
      <c r="J21" s="252" t="s">
        <v>519</v>
      </c>
    </row>
    <row r="22" spans="1:10">
      <c r="A22" s="247"/>
      <c r="B22" s="248" t="s">
        <v>516</v>
      </c>
      <c r="C22" s="249" t="s">
        <v>497</v>
      </c>
      <c r="D22" s="249" t="s">
        <v>520</v>
      </c>
      <c r="E22" s="247">
        <v>2017</v>
      </c>
      <c r="F22" s="250" t="s">
        <v>518</v>
      </c>
      <c r="G22" s="247">
        <v>2017</v>
      </c>
      <c r="H22" s="251">
        <v>7500000</v>
      </c>
      <c r="I22" s="252" t="s">
        <v>512</v>
      </c>
      <c r="J22" s="252" t="s">
        <v>519</v>
      </c>
    </row>
    <row r="23" spans="1:10">
      <c r="A23" s="247"/>
      <c r="B23" s="248" t="s">
        <v>521</v>
      </c>
      <c r="C23" s="249" t="s">
        <v>497</v>
      </c>
      <c r="D23" s="249" t="s">
        <v>498</v>
      </c>
      <c r="E23" s="247">
        <v>2012</v>
      </c>
      <c r="F23" s="250" t="s">
        <v>522</v>
      </c>
      <c r="G23" s="247">
        <v>2012</v>
      </c>
      <c r="H23" s="251">
        <v>965000</v>
      </c>
      <c r="I23" s="252" t="s">
        <v>500</v>
      </c>
      <c r="J23" s="252" t="s">
        <v>501</v>
      </c>
    </row>
    <row r="24" spans="1:10">
      <c r="A24" s="247"/>
      <c r="B24" s="248" t="s">
        <v>523</v>
      </c>
      <c r="C24" s="249" t="s">
        <v>497</v>
      </c>
      <c r="D24" s="249" t="s">
        <v>504</v>
      </c>
      <c r="E24" s="247">
        <v>2014</v>
      </c>
      <c r="F24" s="250" t="s">
        <v>522</v>
      </c>
      <c r="G24" s="247">
        <v>2014</v>
      </c>
      <c r="H24" s="251">
        <v>1300000</v>
      </c>
      <c r="I24" s="252" t="s">
        <v>500</v>
      </c>
      <c r="J24" s="252" t="s">
        <v>501</v>
      </c>
    </row>
    <row r="25" spans="1:10">
      <c r="A25" s="247"/>
      <c r="B25" s="248" t="s">
        <v>524</v>
      </c>
      <c r="C25" s="249" t="s">
        <v>497</v>
      </c>
      <c r="D25" s="249" t="s">
        <v>508</v>
      </c>
      <c r="E25" s="247">
        <v>2015</v>
      </c>
      <c r="F25" s="250" t="s">
        <v>522</v>
      </c>
      <c r="G25" s="247">
        <v>2015</v>
      </c>
      <c r="H25" s="251">
        <v>2000000</v>
      </c>
      <c r="I25" s="252" t="s">
        <v>500</v>
      </c>
      <c r="J25" s="252" t="s">
        <v>501</v>
      </c>
    </row>
    <row r="26" spans="1:10">
      <c r="A26" s="247"/>
      <c r="B26" s="248" t="s">
        <v>525</v>
      </c>
      <c r="C26" s="249" t="s">
        <v>497</v>
      </c>
      <c r="D26" s="249" t="s">
        <v>508</v>
      </c>
      <c r="E26" s="247">
        <v>2015</v>
      </c>
      <c r="F26" s="250" t="s">
        <v>522</v>
      </c>
      <c r="G26" s="247">
        <v>2015</v>
      </c>
      <c r="H26" s="251">
        <v>1000000</v>
      </c>
      <c r="I26" s="252" t="s">
        <v>512</v>
      </c>
      <c r="J26" s="252" t="s">
        <v>501</v>
      </c>
    </row>
    <row r="27" spans="1:10">
      <c r="A27" s="247"/>
      <c r="B27" s="248" t="s">
        <v>526</v>
      </c>
      <c r="C27" s="249" t="s">
        <v>497</v>
      </c>
      <c r="D27" s="249" t="s">
        <v>511</v>
      </c>
      <c r="E27" s="247">
        <v>2016</v>
      </c>
      <c r="F27" s="250" t="s">
        <v>522</v>
      </c>
      <c r="G27" s="247">
        <v>2016</v>
      </c>
      <c r="H27" s="251">
        <v>3200000</v>
      </c>
      <c r="I27" s="252" t="s">
        <v>512</v>
      </c>
      <c r="J27" s="252" t="s">
        <v>501</v>
      </c>
    </row>
    <row r="28" spans="1:10">
      <c r="A28" s="247"/>
      <c r="B28" s="248" t="s">
        <v>527</v>
      </c>
      <c r="C28" s="249" t="s">
        <v>497</v>
      </c>
      <c r="D28" s="249" t="s">
        <v>520</v>
      </c>
      <c r="E28" s="247">
        <v>2017</v>
      </c>
      <c r="F28" s="250" t="s">
        <v>522</v>
      </c>
      <c r="G28" s="247">
        <v>2017</v>
      </c>
      <c r="H28" s="251">
        <v>1500000</v>
      </c>
      <c r="I28" s="252" t="s">
        <v>512</v>
      </c>
      <c r="J28" s="252" t="s">
        <v>501</v>
      </c>
    </row>
    <row r="29" spans="1:10">
      <c r="A29" s="247"/>
      <c r="B29" s="248" t="s">
        <v>528</v>
      </c>
      <c r="C29" s="249" t="s">
        <v>497</v>
      </c>
      <c r="D29" s="249" t="s">
        <v>514</v>
      </c>
      <c r="E29" s="247">
        <v>2018</v>
      </c>
      <c r="F29" s="250" t="s">
        <v>522</v>
      </c>
      <c r="G29" s="247">
        <v>2018</v>
      </c>
      <c r="H29" s="251">
        <v>2550000</v>
      </c>
      <c r="I29" s="252" t="s">
        <v>512</v>
      </c>
      <c r="J29" s="252" t="s">
        <v>501</v>
      </c>
    </row>
    <row r="30" spans="1:10">
      <c r="A30" s="247"/>
      <c r="B30" s="248" t="s">
        <v>529</v>
      </c>
      <c r="C30" s="249"/>
      <c r="D30" s="249"/>
      <c r="E30" s="250"/>
      <c r="F30" s="250"/>
      <c r="G30" s="247"/>
      <c r="H30" s="251"/>
      <c r="I30" s="252"/>
      <c r="J30" s="252"/>
    </row>
    <row r="31" spans="1:10">
      <c r="A31" s="247"/>
      <c r="B31" s="248" t="s">
        <v>530</v>
      </c>
      <c r="C31" s="249" t="s">
        <v>497</v>
      </c>
      <c r="D31" s="249" t="s">
        <v>504</v>
      </c>
      <c r="E31" s="247">
        <v>2014</v>
      </c>
      <c r="F31" s="250" t="s">
        <v>531</v>
      </c>
      <c r="G31" s="247">
        <v>2014</v>
      </c>
      <c r="H31" s="251">
        <v>1500000</v>
      </c>
      <c r="I31" s="252" t="s">
        <v>512</v>
      </c>
      <c r="J31" s="252" t="s">
        <v>532</v>
      </c>
    </row>
    <row r="32" spans="1:10">
      <c r="A32" s="247"/>
      <c r="B32" s="248" t="s">
        <v>533</v>
      </c>
      <c r="C32" s="249" t="s">
        <v>497</v>
      </c>
      <c r="D32" s="249" t="s">
        <v>508</v>
      </c>
      <c r="E32" s="247">
        <v>2015</v>
      </c>
      <c r="F32" s="250" t="s">
        <v>531</v>
      </c>
      <c r="G32" s="247">
        <v>2015</v>
      </c>
      <c r="H32" s="251">
        <v>3000000</v>
      </c>
      <c r="I32" s="252" t="s">
        <v>512</v>
      </c>
      <c r="J32" s="252" t="s">
        <v>532</v>
      </c>
    </row>
    <row r="33" spans="1:10">
      <c r="A33" s="247"/>
      <c r="B33" s="248" t="s">
        <v>534</v>
      </c>
      <c r="C33" s="249" t="s">
        <v>497</v>
      </c>
      <c r="D33" s="249" t="s">
        <v>520</v>
      </c>
      <c r="E33" s="247">
        <v>2017</v>
      </c>
      <c r="F33" s="250" t="s">
        <v>531</v>
      </c>
      <c r="G33" s="247">
        <v>2017</v>
      </c>
      <c r="H33" s="251">
        <v>1307000</v>
      </c>
      <c r="I33" s="252" t="s">
        <v>512</v>
      </c>
      <c r="J33" s="252" t="s">
        <v>532</v>
      </c>
    </row>
    <row r="34" spans="1:10">
      <c r="A34" s="247"/>
      <c r="B34" s="248" t="s">
        <v>530</v>
      </c>
      <c r="C34" s="249" t="s">
        <v>497</v>
      </c>
      <c r="D34" s="249" t="s">
        <v>514</v>
      </c>
      <c r="E34" s="247">
        <v>2018</v>
      </c>
      <c r="F34" s="250" t="s">
        <v>531</v>
      </c>
      <c r="G34" s="247">
        <v>2018</v>
      </c>
      <c r="H34" s="251">
        <v>2800000</v>
      </c>
      <c r="I34" s="252" t="s">
        <v>512</v>
      </c>
      <c r="J34" s="252" t="s">
        <v>532</v>
      </c>
    </row>
    <row r="35" spans="1:10">
      <c r="A35" s="247"/>
      <c r="B35" s="248" t="s">
        <v>535</v>
      </c>
      <c r="C35" s="249" t="s">
        <v>497</v>
      </c>
      <c r="D35" s="249" t="s">
        <v>520</v>
      </c>
      <c r="E35" s="247">
        <v>2017</v>
      </c>
      <c r="F35" s="250" t="s">
        <v>531</v>
      </c>
      <c r="G35" s="247">
        <v>2017</v>
      </c>
      <c r="H35" s="251">
        <v>2500000</v>
      </c>
      <c r="I35" s="252" t="s">
        <v>512</v>
      </c>
      <c r="J35" s="252" t="s">
        <v>536</v>
      </c>
    </row>
    <row r="36" spans="1:10">
      <c r="A36" s="247"/>
      <c r="B36" s="248" t="s">
        <v>537</v>
      </c>
      <c r="C36" s="249" t="s">
        <v>497</v>
      </c>
      <c r="D36" s="249" t="s">
        <v>504</v>
      </c>
      <c r="E36" s="247">
        <v>2014</v>
      </c>
      <c r="F36" s="250" t="s">
        <v>531</v>
      </c>
      <c r="G36" s="247">
        <v>2014</v>
      </c>
      <c r="H36" s="251">
        <v>1500000</v>
      </c>
      <c r="I36" s="252" t="s">
        <v>505</v>
      </c>
      <c r="J36" s="252" t="s">
        <v>532</v>
      </c>
    </row>
    <row r="37" spans="1:10">
      <c r="A37" s="247"/>
      <c r="B37" s="248" t="s">
        <v>537</v>
      </c>
      <c r="C37" s="249" t="s">
        <v>497</v>
      </c>
      <c r="D37" s="249" t="s">
        <v>508</v>
      </c>
      <c r="E37" s="247">
        <v>2015</v>
      </c>
      <c r="F37" s="250" t="s">
        <v>531</v>
      </c>
      <c r="G37" s="247">
        <v>2015</v>
      </c>
      <c r="H37" s="251">
        <v>1500000</v>
      </c>
      <c r="I37" s="252" t="s">
        <v>512</v>
      </c>
      <c r="J37" s="252" t="s">
        <v>532</v>
      </c>
    </row>
    <row r="38" spans="1:10">
      <c r="A38" s="247"/>
      <c r="B38" s="248" t="s">
        <v>538</v>
      </c>
      <c r="C38" s="249" t="s">
        <v>497</v>
      </c>
      <c r="D38" s="249" t="s">
        <v>508</v>
      </c>
      <c r="E38" s="247">
        <v>2015</v>
      </c>
      <c r="F38" s="250" t="s">
        <v>539</v>
      </c>
      <c r="G38" s="247">
        <v>2015</v>
      </c>
      <c r="H38" s="251">
        <v>5000000</v>
      </c>
      <c r="I38" s="252" t="s">
        <v>512</v>
      </c>
      <c r="J38" s="252" t="s">
        <v>540</v>
      </c>
    </row>
    <row r="39" spans="1:10">
      <c r="A39" s="254"/>
      <c r="B39" s="255" t="s">
        <v>541</v>
      </c>
      <c r="C39" s="256" t="s">
        <v>497</v>
      </c>
      <c r="D39" s="256" t="s">
        <v>517</v>
      </c>
      <c r="E39" s="254">
        <v>2013</v>
      </c>
      <c r="F39" s="257" t="s">
        <v>539</v>
      </c>
      <c r="G39" s="254">
        <v>2013</v>
      </c>
      <c r="H39" s="258">
        <v>1708000</v>
      </c>
      <c r="I39" s="259" t="s">
        <v>512</v>
      </c>
      <c r="J39" s="259" t="s">
        <v>540</v>
      </c>
    </row>
    <row r="40" spans="1:10">
      <c r="A40" s="237"/>
      <c r="B40" s="238" t="s">
        <v>542</v>
      </c>
      <c r="C40" s="242" t="s">
        <v>497</v>
      </c>
      <c r="D40" s="242" t="s">
        <v>517</v>
      </c>
      <c r="E40" s="237">
        <v>2013</v>
      </c>
      <c r="F40" s="357" t="s">
        <v>543</v>
      </c>
      <c r="G40" s="237">
        <v>2013</v>
      </c>
      <c r="H40" s="291">
        <v>1200000</v>
      </c>
      <c r="I40" s="244" t="s">
        <v>505</v>
      </c>
      <c r="J40" s="244" t="s">
        <v>544</v>
      </c>
    </row>
    <row r="41" spans="1:10">
      <c r="A41" s="247"/>
      <c r="B41" s="248" t="s">
        <v>545</v>
      </c>
      <c r="C41" s="249" t="s">
        <v>497</v>
      </c>
      <c r="D41" s="249" t="s">
        <v>517</v>
      </c>
      <c r="E41" s="247">
        <v>2013</v>
      </c>
      <c r="F41" s="250" t="s">
        <v>539</v>
      </c>
      <c r="G41" s="247">
        <v>2013</v>
      </c>
      <c r="H41" s="251">
        <v>500000</v>
      </c>
      <c r="I41" s="252" t="s">
        <v>512</v>
      </c>
      <c r="J41" s="252" t="s">
        <v>509</v>
      </c>
    </row>
    <row r="42" spans="1:10">
      <c r="A42" s="247"/>
      <c r="B42" s="248" t="s">
        <v>546</v>
      </c>
      <c r="C42" s="249" t="s">
        <v>497</v>
      </c>
      <c r="D42" s="249" t="s">
        <v>508</v>
      </c>
      <c r="E42" s="247">
        <v>2015</v>
      </c>
      <c r="F42" s="250" t="s">
        <v>539</v>
      </c>
      <c r="G42" s="247">
        <v>2015</v>
      </c>
      <c r="H42" s="251">
        <v>1000000</v>
      </c>
      <c r="I42" s="252" t="s">
        <v>512</v>
      </c>
      <c r="J42" s="252" t="s">
        <v>532</v>
      </c>
    </row>
    <row r="43" spans="1:10">
      <c r="A43" s="247"/>
      <c r="B43" s="248" t="s">
        <v>547</v>
      </c>
      <c r="C43" s="249" t="s">
        <v>497</v>
      </c>
      <c r="D43" s="249" t="s">
        <v>511</v>
      </c>
      <c r="E43" s="247">
        <v>2016</v>
      </c>
      <c r="F43" s="250" t="s">
        <v>531</v>
      </c>
      <c r="G43" s="247">
        <v>2016</v>
      </c>
      <c r="H43" s="251">
        <v>12000000</v>
      </c>
      <c r="I43" s="252" t="s">
        <v>512</v>
      </c>
      <c r="J43" s="252" t="s">
        <v>548</v>
      </c>
    </row>
    <row r="44" spans="1:10">
      <c r="A44" s="247"/>
      <c r="B44" s="248" t="s">
        <v>549</v>
      </c>
      <c r="C44" s="249" t="s">
        <v>497</v>
      </c>
      <c r="D44" s="249" t="s">
        <v>520</v>
      </c>
      <c r="E44" s="247">
        <v>2017</v>
      </c>
      <c r="F44" s="250" t="s">
        <v>539</v>
      </c>
      <c r="G44" s="247">
        <v>2017</v>
      </c>
      <c r="H44" s="251">
        <v>18000000</v>
      </c>
      <c r="I44" s="252" t="s">
        <v>512</v>
      </c>
      <c r="J44" s="252" t="s">
        <v>550</v>
      </c>
    </row>
    <row r="45" spans="1:10">
      <c r="A45" s="247"/>
      <c r="B45" s="248" t="s">
        <v>551</v>
      </c>
      <c r="C45" s="249" t="s">
        <v>497</v>
      </c>
      <c r="D45" s="249" t="s">
        <v>517</v>
      </c>
      <c r="E45" s="247">
        <v>2013</v>
      </c>
      <c r="F45" s="250" t="s">
        <v>552</v>
      </c>
      <c r="G45" s="247">
        <v>2013</v>
      </c>
      <c r="H45" s="251">
        <v>750000</v>
      </c>
      <c r="I45" s="252" t="s">
        <v>512</v>
      </c>
      <c r="J45" s="252" t="s">
        <v>536</v>
      </c>
    </row>
    <row r="46" spans="1:10">
      <c r="A46" s="247"/>
      <c r="B46" s="248" t="s">
        <v>553</v>
      </c>
      <c r="C46" s="249" t="s">
        <v>497</v>
      </c>
      <c r="D46" s="249" t="s">
        <v>511</v>
      </c>
      <c r="E46" s="247">
        <v>2016</v>
      </c>
      <c r="F46" s="250" t="s">
        <v>554</v>
      </c>
      <c r="G46" s="247">
        <v>2016</v>
      </c>
      <c r="H46" s="251">
        <v>4200000</v>
      </c>
      <c r="I46" s="252" t="s">
        <v>512</v>
      </c>
      <c r="J46" s="252" t="s">
        <v>532</v>
      </c>
    </row>
    <row r="47" spans="1:10">
      <c r="A47" s="247"/>
      <c r="B47" s="248" t="s">
        <v>555</v>
      </c>
      <c r="C47" s="249" t="s">
        <v>497</v>
      </c>
      <c r="D47" s="249" t="s">
        <v>520</v>
      </c>
      <c r="E47" s="247">
        <v>2017</v>
      </c>
      <c r="F47" s="250" t="s">
        <v>556</v>
      </c>
      <c r="G47" s="247">
        <v>2017</v>
      </c>
      <c r="H47" s="251">
        <v>2565000</v>
      </c>
      <c r="I47" s="252" t="s">
        <v>512</v>
      </c>
      <c r="J47" s="252" t="s">
        <v>532</v>
      </c>
    </row>
    <row r="48" spans="1:10">
      <c r="A48" s="247"/>
      <c r="B48" s="248" t="s">
        <v>557</v>
      </c>
      <c r="C48" s="249" t="s">
        <v>497</v>
      </c>
      <c r="D48" s="249" t="s">
        <v>511</v>
      </c>
      <c r="E48" s="247">
        <v>2016</v>
      </c>
      <c r="F48" s="250" t="s">
        <v>558</v>
      </c>
      <c r="G48" s="247">
        <v>2016</v>
      </c>
      <c r="H48" s="251">
        <v>9500000</v>
      </c>
      <c r="I48" s="252" t="s">
        <v>512</v>
      </c>
      <c r="J48" s="252" t="s">
        <v>536</v>
      </c>
    </row>
    <row r="49" spans="1:14">
      <c r="A49" s="247"/>
      <c r="B49" s="248" t="s">
        <v>559</v>
      </c>
      <c r="C49" s="249" t="s">
        <v>497</v>
      </c>
      <c r="D49" s="249" t="s">
        <v>511</v>
      </c>
      <c r="E49" s="247">
        <v>2016</v>
      </c>
      <c r="F49" s="250" t="s">
        <v>558</v>
      </c>
      <c r="G49" s="247">
        <v>2016</v>
      </c>
      <c r="H49" s="251">
        <v>6250000</v>
      </c>
      <c r="I49" s="252" t="s">
        <v>512</v>
      </c>
      <c r="J49" s="252" t="s">
        <v>532</v>
      </c>
    </row>
    <row r="50" spans="1:14">
      <c r="A50" s="252"/>
      <c r="B50" s="248" t="s">
        <v>560</v>
      </c>
      <c r="C50" s="249"/>
      <c r="D50" s="249"/>
      <c r="E50" s="247"/>
      <c r="F50" s="252"/>
      <c r="G50" s="247"/>
      <c r="H50" s="251"/>
      <c r="I50" s="252"/>
      <c r="J50" s="252"/>
    </row>
    <row r="51" spans="1:14">
      <c r="A51" s="252"/>
      <c r="B51" s="248" t="s">
        <v>561</v>
      </c>
      <c r="C51" s="249" t="s">
        <v>497</v>
      </c>
      <c r="D51" s="249" t="s">
        <v>511</v>
      </c>
      <c r="E51" s="247">
        <v>2016</v>
      </c>
      <c r="F51" s="252" t="s">
        <v>562</v>
      </c>
      <c r="G51" s="247">
        <v>2016</v>
      </c>
      <c r="H51" s="251">
        <v>5250000</v>
      </c>
      <c r="I51" s="252" t="s">
        <v>512</v>
      </c>
      <c r="J51" s="252" t="s">
        <v>501</v>
      </c>
    </row>
    <row r="52" spans="1:14">
      <c r="A52" s="252"/>
      <c r="B52" s="248" t="s">
        <v>563</v>
      </c>
      <c r="C52" s="249" t="s">
        <v>497</v>
      </c>
      <c r="D52" s="249" t="s">
        <v>520</v>
      </c>
      <c r="E52" s="247">
        <v>2017</v>
      </c>
      <c r="F52" s="252" t="s">
        <v>562</v>
      </c>
      <c r="G52" s="247">
        <v>2017</v>
      </c>
      <c r="H52" s="251">
        <v>9877400</v>
      </c>
      <c r="I52" s="252" t="s">
        <v>512</v>
      </c>
      <c r="J52" s="252" t="s">
        <v>501</v>
      </c>
    </row>
    <row r="53" spans="1:14">
      <c r="A53" s="247"/>
      <c r="B53" s="248" t="s">
        <v>564</v>
      </c>
      <c r="C53" s="249"/>
      <c r="D53" s="249"/>
      <c r="E53" s="247"/>
      <c r="F53" s="252"/>
      <c r="G53" s="247"/>
      <c r="H53" s="251"/>
      <c r="I53" s="252"/>
      <c r="J53" s="252"/>
    </row>
    <row r="54" spans="1:14">
      <c r="A54" s="247"/>
      <c r="B54" s="248" t="s">
        <v>565</v>
      </c>
      <c r="C54" s="249" t="s">
        <v>497</v>
      </c>
      <c r="D54" s="249" t="s">
        <v>508</v>
      </c>
      <c r="E54" s="247">
        <v>2015</v>
      </c>
      <c r="F54" s="252" t="s">
        <v>566</v>
      </c>
      <c r="G54" s="247">
        <v>2015</v>
      </c>
      <c r="H54" s="251">
        <v>15000000</v>
      </c>
      <c r="I54" s="252" t="s">
        <v>505</v>
      </c>
      <c r="J54" s="252" t="s">
        <v>540</v>
      </c>
    </row>
    <row r="55" spans="1:14">
      <c r="A55" s="247"/>
      <c r="B55" s="248" t="s">
        <v>567</v>
      </c>
      <c r="C55" s="249" t="s">
        <v>497</v>
      </c>
      <c r="D55" s="249" t="s">
        <v>508</v>
      </c>
      <c r="E55" s="247">
        <v>2015</v>
      </c>
      <c r="F55" s="252" t="s">
        <v>568</v>
      </c>
      <c r="G55" s="247">
        <v>2015</v>
      </c>
      <c r="H55" s="251">
        <v>7000000</v>
      </c>
      <c r="I55" s="252" t="s">
        <v>505</v>
      </c>
      <c r="J55" s="252" t="s">
        <v>540</v>
      </c>
    </row>
    <row r="56" spans="1:14">
      <c r="A56" s="247"/>
      <c r="B56" s="248" t="s">
        <v>569</v>
      </c>
      <c r="C56" s="249"/>
      <c r="D56" s="249"/>
      <c r="E56" s="252"/>
      <c r="F56" s="252"/>
      <c r="G56" s="247"/>
      <c r="H56" s="251"/>
      <c r="I56" s="252"/>
      <c r="J56" s="252"/>
    </row>
    <row r="57" spans="1:14">
      <c r="A57" s="247"/>
      <c r="B57" s="248" t="s">
        <v>570</v>
      </c>
      <c r="C57" s="249" t="s">
        <v>571</v>
      </c>
      <c r="D57" s="249" t="s">
        <v>504</v>
      </c>
      <c r="E57" s="247">
        <v>2014</v>
      </c>
      <c r="F57" s="252" t="s">
        <v>572</v>
      </c>
      <c r="G57" s="247">
        <v>2014</v>
      </c>
      <c r="H57" s="251">
        <v>9916500</v>
      </c>
      <c r="I57" s="252" t="s">
        <v>512</v>
      </c>
      <c r="J57" s="252" t="s">
        <v>501</v>
      </c>
    </row>
    <row r="58" spans="1:14">
      <c r="A58" s="247"/>
      <c r="B58" s="260" t="s">
        <v>573</v>
      </c>
      <c r="C58" s="249" t="s">
        <v>571</v>
      </c>
      <c r="D58" s="249" t="s">
        <v>515</v>
      </c>
      <c r="E58" s="247">
        <v>2019</v>
      </c>
      <c r="F58" s="252" t="s">
        <v>574</v>
      </c>
      <c r="G58" s="247">
        <v>2019</v>
      </c>
      <c r="H58" s="251">
        <v>26000000</v>
      </c>
      <c r="I58" s="252" t="s">
        <v>512</v>
      </c>
      <c r="J58" s="252" t="s">
        <v>501</v>
      </c>
    </row>
    <row r="59" spans="1:14">
      <c r="A59" s="247"/>
      <c r="B59" s="248" t="s">
        <v>575</v>
      </c>
      <c r="C59" s="249"/>
      <c r="D59" s="249"/>
      <c r="E59" s="247"/>
      <c r="F59" s="252"/>
      <c r="G59" s="247"/>
      <c r="H59" s="251"/>
      <c r="I59" s="252"/>
      <c r="J59" s="252"/>
    </row>
    <row r="60" spans="1:14">
      <c r="A60" s="247"/>
      <c r="B60" s="248" t="s">
        <v>576</v>
      </c>
      <c r="C60" s="249" t="s">
        <v>497</v>
      </c>
      <c r="D60" s="249" t="s">
        <v>511</v>
      </c>
      <c r="E60" s="247">
        <v>2016</v>
      </c>
      <c r="F60" s="252" t="s">
        <v>577</v>
      </c>
      <c r="G60" s="247">
        <v>2016</v>
      </c>
      <c r="H60" s="251">
        <v>7800000</v>
      </c>
      <c r="I60" s="252" t="s">
        <v>512</v>
      </c>
      <c r="J60" s="252" t="s">
        <v>536</v>
      </c>
    </row>
    <row r="61" spans="1:14">
      <c r="A61" s="247"/>
      <c r="B61" s="248" t="s">
        <v>578</v>
      </c>
      <c r="C61" s="249" t="s">
        <v>497</v>
      </c>
      <c r="D61" s="249" t="s">
        <v>514</v>
      </c>
      <c r="E61" s="247">
        <v>2018</v>
      </c>
      <c r="F61" s="252" t="s">
        <v>577</v>
      </c>
      <c r="G61" s="247">
        <v>2018</v>
      </c>
      <c r="H61" s="251">
        <v>8000000</v>
      </c>
      <c r="I61" s="252" t="s">
        <v>512</v>
      </c>
      <c r="J61" s="252" t="s">
        <v>579</v>
      </c>
    </row>
    <row r="62" spans="1:14">
      <c r="A62" s="247"/>
      <c r="B62" s="248" t="s">
        <v>580</v>
      </c>
      <c r="C62" s="249" t="s">
        <v>497</v>
      </c>
      <c r="D62" s="249" t="s">
        <v>514</v>
      </c>
      <c r="E62" s="247">
        <v>2018</v>
      </c>
      <c r="F62" s="252" t="s">
        <v>581</v>
      </c>
      <c r="G62" s="247">
        <v>2018</v>
      </c>
      <c r="H62" s="251">
        <v>1000000</v>
      </c>
      <c r="I62" s="252" t="s">
        <v>512</v>
      </c>
      <c r="J62" s="252" t="s">
        <v>582</v>
      </c>
    </row>
    <row r="63" spans="1:14" ht="15">
      <c r="A63" s="234"/>
      <c r="B63" s="339" t="s">
        <v>583</v>
      </c>
      <c r="C63" s="340"/>
      <c r="D63" s="340"/>
      <c r="E63" s="340"/>
      <c r="F63" s="340"/>
      <c r="G63" s="341"/>
      <c r="H63" s="261">
        <f>SUM(H14:H62)</f>
        <v>239213900</v>
      </c>
      <c r="I63" s="262"/>
      <c r="J63" s="262"/>
      <c r="L63" s="226"/>
      <c r="M63" s="253"/>
      <c r="N63" s="226"/>
    </row>
    <row r="64" spans="1:14" ht="15">
      <c r="A64" s="247" t="s">
        <v>464</v>
      </c>
      <c r="B64" s="248" t="s">
        <v>163</v>
      </c>
      <c r="C64" s="249"/>
      <c r="D64" s="249"/>
      <c r="E64" s="252"/>
      <c r="F64" s="252"/>
      <c r="G64" s="247"/>
      <c r="H64" s="251"/>
      <c r="I64" s="252"/>
      <c r="J64" s="252"/>
      <c r="L64" s="226"/>
      <c r="M64" s="263"/>
      <c r="N64" s="226"/>
    </row>
    <row r="65" spans="1:14" ht="15" customHeight="1">
      <c r="A65" s="252"/>
      <c r="B65" s="248" t="s">
        <v>584</v>
      </c>
      <c r="C65" s="249" t="s">
        <v>497</v>
      </c>
      <c r="D65" s="249" t="s">
        <v>508</v>
      </c>
      <c r="E65" s="264">
        <v>2015</v>
      </c>
      <c r="F65" s="264" t="s">
        <v>585</v>
      </c>
      <c r="G65" s="247">
        <v>2015</v>
      </c>
      <c r="H65" s="251">
        <v>146775000</v>
      </c>
      <c r="I65" s="252" t="s">
        <v>586</v>
      </c>
      <c r="J65" s="252" t="s">
        <v>501</v>
      </c>
      <c r="L65" s="226"/>
      <c r="M65" s="253"/>
      <c r="N65" s="226"/>
    </row>
    <row r="66" spans="1:14" ht="15" customHeight="1">
      <c r="A66" s="252"/>
      <c r="B66" s="248" t="s">
        <v>587</v>
      </c>
      <c r="C66" s="249" t="s">
        <v>497</v>
      </c>
      <c r="D66" s="249" t="s">
        <v>515</v>
      </c>
      <c r="E66" s="264">
        <v>2019</v>
      </c>
      <c r="F66" s="264" t="s">
        <v>585</v>
      </c>
      <c r="G66" s="247">
        <v>2019</v>
      </c>
      <c r="H66" s="251">
        <v>91917000</v>
      </c>
      <c r="I66" s="252" t="s">
        <v>588</v>
      </c>
      <c r="J66" s="252" t="s">
        <v>501</v>
      </c>
      <c r="L66" s="226"/>
      <c r="M66" s="253"/>
      <c r="N66" s="226"/>
    </row>
    <row r="67" spans="1:14" ht="15" customHeight="1">
      <c r="A67" s="252"/>
      <c r="B67" s="265" t="s">
        <v>589</v>
      </c>
      <c r="C67" s="249" t="s">
        <v>497</v>
      </c>
      <c r="D67" s="249" t="s">
        <v>508</v>
      </c>
      <c r="E67" s="266">
        <v>2015</v>
      </c>
      <c r="F67" s="264" t="s">
        <v>590</v>
      </c>
      <c r="G67" s="266">
        <v>2015</v>
      </c>
      <c r="H67" s="267">
        <v>20285000</v>
      </c>
      <c r="I67" s="266" t="s">
        <v>505</v>
      </c>
      <c r="J67" s="252" t="s">
        <v>501</v>
      </c>
      <c r="L67" s="226"/>
      <c r="M67" s="226"/>
      <c r="N67" s="226"/>
    </row>
    <row r="68" spans="1:14" ht="15" customHeight="1">
      <c r="A68" s="252"/>
      <c r="B68" s="265" t="s">
        <v>591</v>
      </c>
      <c r="C68" s="249" t="s">
        <v>497</v>
      </c>
      <c r="D68" s="249" t="s">
        <v>520</v>
      </c>
      <c r="E68" s="266">
        <v>2017</v>
      </c>
      <c r="F68" s="264" t="s">
        <v>590</v>
      </c>
      <c r="G68" s="266">
        <v>2017</v>
      </c>
      <c r="H68" s="267">
        <v>52600000</v>
      </c>
      <c r="I68" s="266" t="s">
        <v>505</v>
      </c>
      <c r="J68" s="252" t="s">
        <v>742</v>
      </c>
      <c r="L68" s="268"/>
      <c r="M68" s="253"/>
      <c r="N68" s="253"/>
    </row>
    <row r="69" spans="1:14" ht="15" customHeight="1">
      <c r="A69" s="252"/>
      <c r="B69" s="265" t="s">
        <v>592</v>
      </c>
      <c r="C69" s="249" t="s">
        <v>497</v>
      </c>
      <c r="D69" s="249" t="s">
        <v>508</v>
      </c>
      <c r="E69" s="266">
        <v>2015</v>
      </c>
      <c r="F69" s="264" t="s">
        <v>593</v>
      </c>
      <c r="G69" s="266">
        <v>2015</v>
      </c>
      <c r="H69" s="267">
        <v>15150000</v>
      </c>
      <c r="I69" s="266" t="s">
        <v>505</v>
      </c>
      <c r="J69" s="252" t="s">
        <v>743</v>
      </c>
      <c r="L69" s="226"/>
      <c r="M69" s="263"/>
      <c r="N69" s="269"/>
    </row>
    <row r="70" spans="1:14" ht="15" customHeight="1">
      <c r="A70" s="252"/>
      <c r="B70" s="265" t="s">
        <v>594</v>
      </c>
      <c r="C70" s="249" t="s">
        <v>497</v>
      </c>
      <c r="D70" s="249" t="s">
        <v>511</v>
      </c>
      <c r="E70" s="266">
        <v>2016</v>
      </c>
      <c r="F70" s="264" t="s">
        <v>593</v>
      </c>
      <c r="G70" s="266">
        <v>2016</v>
      </c>
      <c r="H70" s="267">
        <v>8155700</v>
      </c>
      <c r="I70" s="266" t="s">
        <v>505</v>
      </c>
      <c r="J70" s="252" t="s">
        <v>519</v>
      </c>
      <c r="L70" s="226"/>
      <c r="M70" s="263"/>
      <c r="N70" s="270"/>
    </row>
    <row r="71" spans="1:14" ht="15" customHeight="1">
      <c r="A71" s="252"/>
      <c r="B71" s="265" t="s">
        <v>595</v>
      </c>
      <c r="C71" s="249" t="s">
        <v>497</v>
      </c>
      <c r="D71" s="249" t="s">
        <v>511</v>
      </c>
      <c r="E71" s="266">
        <v>2016</v>
      </c>
      <c r="F71" s="264" t="s">
        <v>596</v>
      </c>
      <c r="G71" s="266">
        <v>2016</v>
      </c>
      <c r="H71" s="267">
        <v>61945000</v>
      </c>
      <c r="I71" s="266" t="s">
        <v>588</v>
      </c>
      <c r="J71" s="252" t="s">
        <v>744</v>
      </c>
      <c r="L71" s="226"/>
      <c r="M71" s="263"/>
      <c r="N71" s="226"/>
    </row>
    <row r="72" spans="1:14" ht="15" customHeight="1">
      <c r="A72" s="252"/>
      <c r="B72" s="265" t="s">
        <v>597</v>
      </c>
      <c r="C72" s="249" t="s">
        <v>497</v>
      </c>
      <c r="D72" s="249" t="s">
        <v>511</v>
      </c>
      <c r="E72" s="266">
        <v>2016</v>
      </c>
      <c r="F72" s="264" t="s">
        <v>598</v>
      </c>
      <c r="G72" s="266">
        <v>2016</v>
      </c>
      <c r="H72" s="271">
        <v>3254600</v>
      </c>
      <c r="I72" s="266" t="s">
        <v>586</v>
      </c>
      <c r="J72" s="252" t="s">
        <v>519</v>
      </c>
      <c r="L72" s="226"/>
      <c r="M72" s="253"/>
      <c r="N72" s="226"/>
    </row>
    <row r="73" spans="1:14" ht="15" customHeight="1">
      <c r="A73" s="252"/>
      <c r="B73" s="265" t="s">
        <v>599</v>
      </c>
      <c r="C73" s="249" t="s">
        <v>497</v>
      </c>
      <c r="D73" s="249" t="s">
        <v>514</v>
      </c>
      <c r="E73" s="266">
        <v>2018</v>
      </c>
      <c r="F73" s="264" t="s">
        <v>598</v>
      </c>
      <c r="G73" s="266">
        <v>2018</v>
      </c>
      <c r="H73" s="271">
        <v>20725000</v>
      </c>
      <c r="I73" s="266" t="s">
        <v>588</v>
      </c>
      <c r="J73" s="252" t="s">
        <v>745</v>
      </c>
      <c r="M73" s="272"/>
    </row>
    <row r="74" spans="1:14" ht="15" customHeight="1">
      <c r="A74" s="252"/>
      <c r="B74" s="265" t="s">
        <v>600</v>
      </c>
      <c r="C74" s="249" t="s">
        <v>497</v>
      </c>
      <c r="D74" s="249" t="s">
        <v>511</v>
      </c>
      <c r="E74" s="266">
        <v>2016</v>
      </c>
      <c r="F74" s="264" t="s">
        <v>601</v>
      </c>
      <c r="G74" s="266">
        <v>2016</v>
      </c>
      <c r="H74" s="271">
        <v>14694700</v>
      </c>
      <c r="I74" s="266" t="s">
        <v>588</v>
      </c>
      <c r="J74" s="252">
        <v>1</v>
      </c>
      <c r="M74" s="273"/>
    </row>
    <row r="75" spans="1:14" ht="15" customHeight="1">
      <c r="A75" s="252"/>
      <c r="B75" s="265" t="s">
        <v>602</v>
      </c>
      <c r="C75" s="249" t="s">
        <v>497</v>
      </c>
      <c r="D75" s="249" t="s">
        <v>508</v>
      </c>
      <c r="E75" s="266">
        <v>2015</v>
      </c>
      <c r="F75" s="264" t="s">
        <v>601</v>
      </c>
      <c r="G75" s="266">
        <v>2015</v>
      </c>
      <c r="H75" s="271">
        <v>39967500</v>
      </c>
      <c r="I75" s="266" t="s">
        <v>505</v>
      </c>
      <c r="J75" s="252">
        <v>1</v>
      </c>
    </row>
    <row r="76" spans="1:14" ht="15" customHeight="1">
      <c r="A76" s="252"/>
      <c r="B76" s="265" t="s">
        <v>603</v>
      </c>
      <c r="C76" s="249" t="s">
        <v>497</v>
      </c>
      <c r="D76" s="249" t="s">
        <v>511</v>
      </c>
      <c r="E76" s="266">
        <v>2016</v>
      </c>
      <c r="F76" s="264" t="s">
        <v>601</v>
      </c>
      <c r="G76" s="266">
        <v>2016</v>
      </c>
      <c r="H76" s="271">
        <v>46834300</v>
      </c>
      <c r="I76" s="266" t="s">
        <v>586</v>
      </c>
      <c r="J76" s="252">
        <v>1</v>
      </c>
    </row>
    <row r="77" spans="1:14" ht="15" customHeight="1">
      <c r="A77" s="252"/>
      <c r="B77" s="265" t="s">
        <v>604</v>
      </c>
      <c r="C77" s="249" t="s">
        <v>497</v>
      </c>
      <c r="D77" s="249" t="s">
        <v>605</v>
      </c>
      <c r="E77" s="274" t="s">
        <v>606</v>
      </c>
      <c r="F77" s="264" t="s">
        <v>601</v>
      </c>
      <c r="G77" s="274" t="s">
        <v>606</v>
      </c>
      <c r="H77" s="271">
        <v>147453300</v>
      </c>
      <c r="I77" s="266" t="s">
        <v>586</v>
      </c>
      <c r="J77" s="252">
        <v>8</v>
      </c>
    </row>
    <row r="78" spans="1:14" ht="15" customHeight="1">
      <c r="A78" s="252"/>
      <c r="B78" s="275" t="s">
        <v>607</v>
      </c>
      <c r="C78" s="249" t="s">
        <v>497</v>
      </c>
      <c r="D78" s="249" t="s">
        <v>511</v>
      </c>
      <c r="E78" s="266">
        <v>2016</v>
      </c>
      <c r="F78" s="264" t="s">
        <v>539</v>
      </c>
      <c r="G78" s="266">
        <v>2016</v>
      </c>
      <c r="H78" s="276">
        <v>69345000</v>
      </c>
      <c r="I78" s="266" t="s">
        <v>586</v>
      </c>
      <c r="J78" s="252" t="s">
        <v>747</v>
      </c>
    </row>
    <row r="79" spans="1:14" ht="15" customHeight="1">
      <c r="A79" s="259"/>
      <c r="B79" s="358" t="s">
        <v>608</v>
      </c>
      <c r="C79" s="359" t="s">
        <v>497</v>
      </c>
      <c r="D79" s="359" t="s">
        <v>520</v>
      </c>
      <c r="E79" s="360">
        <v>2017</v>
      </c>
      <c r="F79" s="361" t="s">
        <v>539</v>
      </c>
      <c r="G79" s="360">
        <v>2017</v>
      </c>
      <c r="H79" s="362">
        <v>135565000</v>
      </c>
      <c r="I79" s="360" t="s">
        <v>586</v>
      </c>
      <c r="J79" s="246" t="s">
        <v>746</v>
      </c>
    </row>
    <row r="80" spans="1:14" ht="15" customHeight="1">
      <c r="A80" s="244"/>
      <c r="B80" s="277" t="s">
        <v>609</v>
      </c>
      <c r="C80" s="242" t="s">
        <v>497</v>
      </c>
      <c r="D80" s="242" t="s">
        <v>514</v>
      </c>
      <c r="E80" s="278">
        <v>2018</v>
      </c>
      <c r="F80" s="279" t="s">
        <v>539</v>
      </c>
      <c r="G80" s="278">
        <v>2018</v>
      </c>
      <c r="H80" s="280">
        <v>71005000</v>
      </c>
      <c r="I80" s="278" t="s">
        <v>588</v>
      </c>
      <c r="J80" s="244" t="s">
        <v>748</v>
      </c>
    </row>
    <row r="81" spans="1:15" ht="15" customHeight="1">
      <c r="A81" s="252"/>
      <c r="B81" s="275" t="s">
        <v>610</v>
      </c>
      <c r="C81" s="249" t="s">
        <v>497</v>
      </c>
      <c r="D81" s="249" t="s">
        <v>515</v>
      </c>
      <c r="E81" s="266">
        <v>2019</v>
      </c>
      <c r="F81" s="264" t="s">
        <v>539</v>
      </c>
      <c r="G81" s="266">
        <v>2019</v>
      </c>
      <c r="H81" s="276">
        <v>68882000</v>
      </c>
      <c r="I81" s="266" t="s">
        <v>586</v>
      </c>
      <c r="J81" s="252">
        <v>3</v>
      </c>
    </row>
    <row r="82" spans="1:15" ht="15" customHeight="1">
      <c r="A82" s="252"/>
      <c r="B82" s="249" t="s">
        <v>611</v>
      </c>
      <c r="C82" s="249" t="s">
        <v>497</v>
      </c>
      <c r="D82" s="249" t="s">
        <v>504</v>
      </c>
      <c r="E82" s="266">
        <v>2014</v>
      </c>
      <c r="F82" s="264" t="s">
        <v>612</v>
      </c>
      <c r="G82" s="266">
        <v>2014</v>
      </c>
      <c r="H82" s="271">
        <v>53646700</v>
      </c>
      <c r="I82" s="266" t="s">
        <v>505</v>
      </c>
      <c r="J82" s="252">
        <v>3</v>
      </c>
    </row>
    <row r="83" spans="1:15" ht="15" customHeight="1">
      <c r="A83" s="252"/>
      <c r="B83" s="249" t="s">
        <v>613</v>
      </c>
      <c r="C83" s="249" t="s">
        <v>497</v>
      </c>
      <c r="D83" s="249" t="s">
        <v>508</v>
      </c>
      <c r="E83" s="266">
        <v>2015</v>
      </c>
      <c r="F83" s="264" t="s">
        <v>612</v>
      </c>
      <c r="G83" s="266">
        <v>2015</v>
      </c>
      <c r="H83" s="271">
        <v>52657700</v>
      </c>
      <c r="I83" s="266" t="s">
        <v>586</v>
      </c>
      <c r="J83" s="252">
        <v>3</v>
      </c>
    </row>
    <row r="84" spans="1:15" ht="15" customHeight="1">
      <c r="A84" s="252"/>
      <c r="B84" s="249" t="s">
        <v>614</v>
      </c>
      <c r="C84" s="249" t="s">
        <v>497</v>
      </c>
      <c r="D84" s="249" t="s">
        <v>511</v>
      </c>
      <c r="E84" s="266">
        <v>2016</v>
      </c>
      <c r="F84" s="264" t="s">
        <v>612</v>
      </c>
      <c r="G84" s="266">
        <v>2016</v>
      </c>
      <c r="H84" s="271">
        <v>132187200</v>
      </c>
      <c r="I84" s="266" t="s">
        <v>586</v>
      </c>
      <c r="J84" s="252">
        <v>6</v>
      </c>
    </row>
    <row r="85" spans="1:15" ht="15" customHeight="1">
      <c r="A85" s="252"/>
      <c r="B85" s="249" t="s">
        <v>615</v>
      </c>
      <c r="C85" s="249" t="s">
        <v>497</v>
      </c>
      <c r="D85" s="249" t="s">
        <v>520</v>
      </c>
      <c r="E85" s="266">
        <v>2017</v>
      </c>
      <c r="F85" s="264" t="s">
        <v>612</v>
      </c>
      <c r="G85" s="266">
        <v>2017</v>
      </c>
      <c r="H85" s="271">
        <v>68267000</v>
      </c>
      <c r="I85" s="266" t="s">
        <v>586</v>
      </c>
      <c r="J85" s="252" t="s">
        <v>749</v>
      </c>
    </row>
    <row r="86" spans="1:15" ht="15" customHeight="1">
      <c r="A86" s="252"/>
      <c r="B86" s="249" t="s">
        <v>616</v>
      </c>
      <c r="C86" s="249" t="s">
        <v>497</v>
      </c>
      <c r="D86" s="249" t="s">
        <v>514</v>
      </c>
      <c r="E86" s="266">
        <v>2018</v>
      </c>
      <c r="F86" s="264" t="s">
        <v>612</v>
      </c>
      <c r="G86" s="266">
        <v>2018</v>
      </c>
      <c r="H86" s="271">
        <v>72482000</v>
      </c>
      <c r="I86" s="266" t="s">
        <v>586</v>
      </c>
      <c r="J86" s="252" t="s">
        <v>750</v>
      </c>
    </row>
    <row r="87" spans="1:15" ht="15" customHeight="1">
      <c r="A87" s="252"/>
      <c r="B87" s="249" t="s">
        <v>617</v>
      </c>
      <c r="C87" s="249" t="s">
        <v>497</v>
      </c>
      <c r="D87" s="249" t="s">
        <v>511</v>
      </c>
      <c r="E87" s="266">
        <v>2016</v>
      </c>
      <c r="F87" s="264" t="s">
        <v>618</v>
      </c>
      <c r="G87" s="266">
        <v>2016</v>
      </c>
      <c r="H87" s="271">
        <v>33289000</v>
      </c>
      <c r="I87" s="266" t="s">
        <v>586</v>
      </c>
      <c r="J87" s="252">
        <v>3</v>
      </c>
    </row>
    <row r="88" spans="1:15" ht="15" customHeight="1">
      <c r="A88" s="252"/>
      <c r="B88" s="249" t="s">
        <v>619</v>
      </c>
      <c r="C88" s="249" t="s">
        <v>497</v>
      </c>
      <c r="D88" s="249" t="s">
        <v>520</v>
      </c>
      <c r="E88" s="266">
        <v>2017</v>
      </c>
      <c r="F88" s="264" t="s">
        <v>618</v>
      </c>
      <c r="G88" s="266">
        <v>2017</v>
      </c>
      <c r="H88" s="271">
        <v>63667000</v>
      </c>
      <c r="I88" s="266" t="s">
        <v>586</v>
      </c>
      <c r="J88" s="252" t="s">
        <v>751</v>
      </c>
    </row>
    <row r="89" spans="1:15" ht="15" customHeight="1">
      <c r="A89" s="252"/>
      <c r="B89" s="249" t="s">
        <v>620</v>
      </c>
      <c r="C89" s="249" t="s">
        <v>497</v>
      </c>
      <c r="D89" s="249" t="s">
        <v>515</v>
      </c>
      <c r="E89" s="266">
        <v>2019</v>
      </c>
      <c r="F89" s="264" t="s">
        <v>618</v>
      </c>
      <c r="G89" s="266">
        <v>2019</v>
      </c>
      <c r="H89" s="271">
        <v>34474000</v>
      </c>
      <c r="I89" s="266" t="s">
        <v>586</v>
      </c>
      <c r="J89" s="252">
        <v>3</v>
      </c>
      <c r="O89" s="228" t="s">
        <v>621</v>
      </c>
    </row>
    <row r="90" spans="1:15" ht="15" customHeight="1">
      <c r="A90" s="252"/>
      <c r="B90" s="249" t="s">
        <v>622</v>
      </c>
      <c r="C90" s="249" t="s">
        <v>497</v>
      </c>
      <c r="D90" s="249" t="s">
        <v>520</v>
      </c>
      <c r="E90" s="266">
        <v>2017</v>
      </c>
      <c r="F90" s="266" t="s">
        <v>623</v>
      </c>
      <c r="G90" s="266">
        <v>2017</v>
      </c>
      <c r="H90" s="271">
        <v>36826000</v>
      </c>
      <c r="I90" s="266" t="s">
        <v>505</v>
      </c>
      <c r="J90" s="252" t="s">
        <v>519</v>
      </c>
      <c r="O90" s="228">
        <v>284581</v>
      </c>
    </row>
    <row r="91" spans="1:15" ht="15" customHeight="1">
      <c r="A91" s="252"/>
      <c r="B91" s="249" t="s">
        <v>624</v>
      </c>
      <c r="C91" s="249" t="s">
        <v>497</v>
      </c>
      <c r="D91" s="249" t="s">
        <v>514</v>
      </c>
      <c r="E91" s="266">
        <v>2018</v>
      </c>
      <c r="F91" s="266" t="s">
        <v>623</v>
      </c>
      <c r="G91" s="266">
        <v>2018</v>
      </c>
      <c r="H91" s="271">
        <v>36346000</v>
      </c>
      <c r="I91" s="266" t="s">
        <v>588</v>
      </c>
      <c r="J91" s="252" t="s">
        <v>519</v>
      </c>
      <c r="O91" s="228">
        <v>131301</v>
      </c>
    </row>
    <row r="92" spans="1:15" ht="15" customHeight="1">
      <c r="A92" s="252"/>
      <c r="B92" s="249" t="s">
        <v>625</v>
      </c>
      <c r="C92" s="249" t="s">
        <v>497</v>
      </c>
      <c r="D92" s="249" t="s">
        <v>520</v>
      </c>
      <c r="E92" s="266">
        <v>2017</v>
      </c>
      <c r="F92" s="264" t="s">
        <v>626</v>
      </c>
      <c r="G92" s="266">
        <v>2017</v>
      </c>
      <c r="H92" s="271">
        <v>185000000</v>
      </c>
      <c r="I92" s="266" t="s">
        <v>505</v>
      </c>
      <c r="J92" s="252" t="s">
        <v>519</v>
      </c>
      <c r="O92" s="228">
        <v>118014</v>
      </c>
    </row>
    <row r="93" spans="1:15" ht="15" customHeight="1">
      <c r="A93" s="252"/>
      <c r="B93" s="281" t="s">
        <v>627</v>
      </c>
      <c r="C93" s="249" t="s">
        <v>497</v>
      </c>
      <c r="D93" s="249" t="s">
        <v>511</v>
      </c>
      <c r="E93" s="266">
        <v>2016</v>
      </c>
      <c r="F93" s="264"/>
      <c r="G93" s="266">
        <v>2016</v>
      </c>
      <c r="H93" s="271">
        <v>20930000</v>
      </c>
      <c r="I93" s="266" t="s">
        <v>586</v>
      </c>
      <c r="J93" s="252" t="s">
        <v>745</v>
      </c>
    </row>
    <row r="94" spans="1:15" ht="30" customHeight="1">
      <c r="A94" s="282"/>
      <c r="B94" s="283" t="s">
        <v>628</v>
      </c>
      <c r="C94" s="284" t="s">
        <v>497</v>
      </c>
      <c r="D94" s="284" t="s">
        <v>515</v>
      </c>
      <c r="E94" s="285">
        <v>2019</v>
      </c>
      <c r="F94" s="285" t="s">
        <v>585</v>
      </c>
      <c r="G94" s="247">
        <v>2019</v>
      </c>
      <c r="H94" s="286">
        <v>22500000</v>
      </c>
      <c r="I94" s="287" t="s">
        <v>586</v>
      </c>
      <c r="J94" s="259" t="s">
        <v>629</v>
      </c>
    </row>
    <row r="95" spans="1:15" ht="15" customHeight="1">
      <c r="A95" s="342" t="s">
        <v>630</v>
      </c>
      <c r="B95" s="343"/>
      <c r="C95" s="343"/>
      <c r="D95" s="343"/>
      <c r="E95" s="343"/>
      <c r="F95" s="343"/>
      <c r="G95" s="344"/>
      <c r="H95" s="288">
        <f>SUM(H65:H94)</f>
        <v>1826826700</v>
      </c>
      <c r="I95" s="289"/>
      <c r="J95" s="262"/>
      <c r="L95" s="226"/>
      <c r="M95" s="253"/>
    </row>
    <row r="96" spans="1:15" ht="15">
      <c r="A96" s="247" t="s">
        <v>631</v>
      </c>
      <c r="B96" s="248" t="s">
        <v>632</v>
      </c>
      <c r="C96" s="249"/>
      <c r="D96" s="249"/>
      <c r="E96" s="252"/>
      <c r="F96" s="252"/>
      <c r="G96" s="247"/>
      <c r="H96" s="251"/>
      <c r="I96" s="252"/>
      <c r="J96" s="252"/>
      <c r="L96" s="226"/>
      <c r="M96" s="253"/>
      <c r="N96" s="273"/>
    </row>
    <row r="97" spans="1:14" ht="15">
      <c r="A97" s="252"/>
      <c r="B97" s="248" t="s">
        <v>633</v>
      </c>
      <c r="C97" s="249"/>
      <c r="D97" s="249"/>
      <c r="E97" s="252"/>
      <c r="F97" s="252"/>
      <c r="G97" s="247"/>
      <c r="H97" s="251"/>
      <c r="I97" s="252"/>
      <c r="J97" s="252"/>
      <c r="L97" s="226"/>
      <c r="M97" s="253"/>
      <c r="N97" s="273"/>
    </row>
    <row r="98" spans="1:14">
      <c r="A98" s="252"/>
      <c r="B98" s="248" t="s">
        <v>634</v>
      </c>
      <c r="C98" s="249"/>
      <c r="D98" s="249"/>
      <c r="E98" s="252"/>
      <c r="F98" s="252"/>
      <c r="G98" s="247"/>
      <c r="H98" s="251"/>
      <c r="I98" s="252"/>
      <c r="J98" s="252"/>
      <c r="N98" s="273"/>
    </row>
    <row r="99" spans="1:14">
      <c r="A99" s="252"/>
      <c r="B99" s="248" t="s">
        <v>635</v>
      </c>
      <c r="C99" s="249" t="s">
        <v>497</v>
      </c>
      <c r="D99" s="249" t="s">
        <v>508</v>
      </c>
      <c r="E99" s="252">
        <v>2015</v>
      </c>
      <c r="F99" s="252" t="s">
        <v>636</v>
      </c>
      <c r="G99" s="247">
        <v>2015</v>
      </c>
      <c r="H99" s="251">
        <v>48400000</v>
      </c>
      <c r="I99" s="252" t="s">
        <v>588</v>
      </c>
      <c r="J99" s="252" t="s">
        <v>752</v>
      </c>
    </row>
    <row r="100" spans="1:14">
      <c r="A100" s="252"/>
      <c r="B100" s="248" t="s">
        <v>637</v>
      </c>
      <c r="C100" s="249" t="s">
        <v>497</v>
      </c>
      <c r="D100" s="249" t="s">
        <v>511</v>
      </c>
      <c r="E100" s="252">
        <v>2016</v>
      </c>
      <c r="F100" s="252" t="s">
        <v>636</v>
      </c>
      <c r="G100" s="247">
        <v>2016</v>
      </c>
      <c r="H100" s="251">
        <v>65591000</v>
      </c>
      <c r="I100" s="252" t="s">
        <v>588</v>
      </c>
      <c r="J100" s="252" t="s">
        <v>753</v>
      </c>
      <c r="N100" s="273"/>
    </row>
    <row r="101" spans="1:14" ht="24">
      <c r="A101" s="252"/>
      <c r="B101" s="248" t="s">
        <v>638</v>
      </c>
      <c r="C101" s="249" t="s">
        <v>497</v>
      </c>
      <c r="D101" s="249" t="s">
        <v>520</v>
      </c>
      <c r="E101" s="252">
        <v>2017</v>
      </c>
      <c r="F101" s="252" t="s">
        <v>636</v>
      </c>
      <c r="G101" s="247">
        <v>2017</v>
      </c>
      <c r="H101" s="251">
        <v>111068500</v>
      </c>
      <c r="I101" s="252" t="s">
        <v>588</v>
      </c>
      <c r="J101" s="252" t="s">
        <v>754</v>
      </c>
    </row>
    <row r="102" spans="1:14">
      <c r="A102" s="252"/>
      <c r="B102" s="248" t="s">
        <v>639</v>
      </c>
      <c r="C102" s="249"/>
      <c r="D102" s="249"/>
      <c r="E102" s="252"/>
      <c r="F102" s="252"/>
      <c r="G102" s="247"/>
      <c r="H102" s="251"/>
      <c r="I102" s="252"/>
      <c r="J102" s="252"/>
    </row>
    <row r="103" spans="1:14">
      <c r="A103" s="252"/>
      <c r="B103" s="248" t="s">
        <v>640</v>
      </c>
      <c r="C103" s="249" t="s">
        <v>497</v>
      </c>
      <c r="D103" s="249" t="s">
        <v>641</v>
      </c>
      <c r="E103" s="252">
        <v>2011</v>
      </c>
      <c r="F103" s="252" t="s">
        <v>642</v>
      </c>
      <c r="G103" s="247">
        <v>2011</v>
      </c>
      <c r="H103" s="251">
        <v>104106000</v>
      </c>
      <c r="I103" s="252" t="s">
        <v>500</v>
      </c>
      <c r="J103" s="252"/>
    </row>
    <row r="104" spans="1:14">
      <c r="A104" s="252"/>
      <c r="B104" s="248" t="s">
        <v>643</v>
      </c>
      <c r="C104" s="249" t="s">
        <v>497</v>
      </c>
      <c r="D104" s="249" t="s">
        <v>498</v>
      </c>
      <c r="E104" s="252">
        <v>2012</v>
      </c>
      <c r="F104" s="252" t="s">
        <v>642</v>
      </c>
      <c r="G104" s="247">
        <v>2012</v>
      </c>
      <c r="H104" s="251">
        <v>199609000</v>
      </c>
      <c r="I104" s="252" t="s">
        <v>500</v>
      </c>
      <c r="J104" s="252"/>
    </row>
    <row r="105" spans="1:14">
      <c r="A105" s="252"/>
      <c r="B105" s="248" t="s">
        <v>644</v>
      </c>
      <c r="C105" s="249" t="s">
        <v>497</v>
      </c>
      <c r="D105" s="249" t="s">
        <v>517</v>
      </c>
      <c r="E105" s="252">
        <v>2013</v>
      </c>
      <c r="F105" s="252" t="s">
        <v>642</v>
      </c>
      <c r="G105" s="247">
        <v>2013</v>
      </c>
      <c r="H105" s="251">
        <v>44215000</v>
      </c>
      <c r="I105" s="252" t="s">
        <v>500</v>
      </c>
      <c r="J105" s="252"/>
      <c r="M105" s="273"/>
    </row>
    <row r="106" spans="1:14">
      <c r="A106" s="252"/>
      <c r="B106" s="248" t="s">
        <v>645</v>
      </c>
      <c r="C106" s="249" t="s">
        <v>497</v>
      </c>
      <c r="D106" s="249" t="s">
        <v>498</v>
      </c>
      <c r="E106" s="252">
        <v>2012</v>
      </c>
      <c r="F106" s="252" t="s">
        <v>642</v>
      </c>
      <c r="G106" s="247">
        <v>2012</v>
      </c>
      <c r="H106" s="251">
        <v>250000000</v>
      </c>
      <c r="I106" s="252" t="s">
        <v>500</v>
      </c>
      <c r="J106" s="252" t="s">
        <v>646</v>
      </c>
      <c r="M106" s="273"/>
    </row>
    <row r="107" spans="1:14">
      <c r="A107" s="252"/>
      <c r="B107" s="248" t="s">
        <v>644</v>
      </c>
      <c r="C107" s="249" t="s">
        <v>497</v>
      </c>
      <c r="D107" s="249" t="s">
        <v>517</v>
      </c>
      <c r="E107" s="252">
        <v>2013</v>
      </c>
      <c r="F107" s="252" t="s">
        <v>642</v>
      </c>
      <c r="G107" s="247">
        <v>2013</v>
      </c>
      <c r="H107" s="251">
        <v>15046000</v>
      </c>
      <c r="I107" s="252" t="s">
        <v>505</v>
      </c>
      <c r="J107" s="252" t="s">
        <v>647</v>
      </c>
      <c r="M107" s="273"/>
    </row>
    <row r="108" spans="1:14">
      <c r="A108" s="252"/>
      <c r="B108" s="248" t="s">
        <v>644</v>
      </c>
      <c r="C108" s="249" t="s">
        <v>497</v>
      </c>
      <c r="D108" s="249" t="s">
        <v>517</v>
      </c>
      <c r="E108" s="252">
        <v>2013</v>
      </c>
      <c r="F108" s="252" t="s">
        <v>642</v>
      </c>
      <c r="G108" s="247">
        <v>2013</v>
      </c>
      <c r="H108" s="251">
        <v>15241000</v>
      </c>
      <c r="I108" s="252" t="s">
        <v>505</v>
      </c>
      <c r="J108" s="252" t="s">
        <v>648</v>
      </c>
      <c r="M108" s="273"/>
    </row>
    <row r="109" spans="1:14">
      <c r="A109" s="252"/>
      <c r="B109" s="248" t="s">
        <v>649</v>
      </c>
      <c r="C109" s="249" t="s">
        <v>497</v>
      </c>
      <c r="D109" s="249" t="s">
        <v>517</v>
      </c>
      <c r="E109" s="252">
        <v>2013</v>
      </c>
      <c r="F109" s="252" t="s">
        <v>642</v>
      </c>
      <c r="G109" s="247">
        <v>2013</v>
      </c>
      <c r="H109" s="251">
        <v>137950000</v>
      </c>
      <c r="I109" s="252" t="s">
        <v>505</v>
      </c>
      <c r="J109" s="252" t="s">
        <v>650</v>
      </c>
    </row>
    <row r="110" spans="1:14" ht="15">
      <c r="A110" s="252"/>
      <c r="B110" s="248" t="s">
        <v>651</v>
      </c>
      <c r="C110" s="249" t="s">
        <v>497</v>
      </c>
      <c r="D110" s="249" t="s">
        <v>504</v>
      </c>
      <c r="E110" s="252">
        <v>2014</v>
      </c>
      <c r="F110" s="252" t="s">
        <v>642</v>
      </c>
      <c r="G110" s="247">
        <v>2014</v>
      </c>
      <c r="H110" s="251">
        <v>54865000</v>
      </c>
      <c r="I110" s="252" t="s">
        <v>505</v>
      </c>
      <c r="J110" s="252" t="s">
        <v>652</v>
      </c>
      <c r="L110" s="226"/>
      <c r="M110" s="253"/>
      <c r="N110" s="253"/>
    </row>
    <row r="111" spans="1:14">
      <c r="A111" s="252"/>
      <c r="B111" s="248" t="s">
        <v>649</v>
      </c>
      <c r="C111" s="249" t="s">
        <v>497</v>
      </c>
      <c r="D111" s="249" t="s">
        <v>508</v>
      </c>
      <c r="E111" s="252">
        <v>2015</v>
      </c>
      <c r="F111" s="252" t="s">
        <v>642</v>
      </c>
      <c r="G111" s="247">
        <v>2015</v>
      </c>
      <c r="H111" s="251">
        <v>24050000</v>
      </c>
      <c r="I111" s="252" t="s">
        <v>505</v>
      </c>
      <c r="J111" s="252" t="s">
        <v>755</v>
      </c>
    </row>
    <row r="112" spans="1:14">
      <c r="A112" s="252"/>
      <c r="B112" s="248" t="s">
        <v>654</v>
      </c>
      <c r="C112" s="249" t="s">
        <v>497</v>
      </c>
      <c r="D112" s="249" t="s">
        <v>511</v>
      </c>
      <c r="E112" s="252">
        <v>2016</v>
      </c>
      <c r="F112" s="252" t="s">
        <v>642</v>
      </c>
      <c r="G112" s="247">
        <v>2016</v>
      </c>
      <c r="H112" s="251">
        <v>199237500</v>
      </c>
      <c r="I112" s="252" t="s">
        <v>505</v>
      </c>
      <c r="J112" s="252" t="s">
        <v>655</v>
      </c>
    </row>
    <row r="113" spans="1:13">
      <c r="A113" s="252"/>
      <c r="B113" s="248" t="s">
        <v>656</v>
      </c>
      <c r="C113" s="249" t="s">
        <v>497</v>
      </c>
      <c r="D113" s="249" t="s">
        <v>520</v>
      </c>
      <c r="E113" s="252">
        <v>2017</v>
      </c>
      <c r="F113" s="252" t="s">
        <v>642</v>
      </c>
      <c r="G113" s="247">
        <v>2017</v>
      </c>
      <c r="H113" s="251">
        <v>115206500</v>
      </c>
      <c r="I113" s="252" t="s">
        <v>505</v>
      </c>
      <c r="J113" s="252" t="s">
        <v>756</v>
      </c>
    </row>
    <row r="114" spans="1:13">
      <c r="A114" s="252"/>
      <c r="B114" s="248" t="s">
        <v>658</v>
      </c>
      <c r="C114" s="249" t="s">
        <v>497</v>
      </c>
      <c r="D114" s="249" t="s">
        <v>514</v>
      </c>
      <c r="E114" s="252">
        <v>2018</v>
      </c>
      <c r="F114" s="252" t="s">
        <v>642</v>
      </c>
      <c r="G114" s="247">
        <v>2018</v>
      </c>
      <c r="H114" s="251">
        <v>188713000</v>
      </c>
      <c r="I114" s="252" t="s">
        <v>512</v>
      </c>
      <c r="J114" s="252" t="s">
        <v>659</v>
      </c>
    </row>
    <row r="115" spans="1:13">
      <c r="A115" s="252"/>
      <c r="B115" s="248" t="s">
        <v>660</v>
      </c>
      <c r="C115" s="249" t="s">
        <v>661</v>
      </c>
      <c r="D115" s="249" t="s">
        <v>514</v>
      </c>
      <c r="E115" s="252">
        <v>2018</v>
      </c>
      <c r="F115" s="252" t="s">
        <v>642</v>
      </c>
      <c r="G115" s="247">
        <v>2018</v>
      </c>
      <c r="H115" s="251">
        <v>155959000</v>
      </c>
      <c r="I115" s="252" t="s">
        <v>512</v>
      </c>
      <c r="J115" s="252" t="s">
        <v>662</v>
      </c>
    </row>
    <row r="116" spans="1:13">
      <c r="A116" s="252"/>
      <c r="B116" s="248" t="s">
        <v>653</v>
      </c>
      <c r="C116" s="249" t="s">
        <v>497</v>
      </c>
      <c r="D116" s="249" t="s">
        <v>515</v>
      </c>
      <c r="E116" s="252">
        <v>2019</v>
      </c>
      <c r="F116" s="252" t="s">
        <v>642</v>
      </c>
      <c r="G116" s="247">
        <v>2019</v>
      </c>
      <c r="H116" s="251">
        <v>200056000</v>
      </c>
      <c r="I116" s="252" t="s">
        <v>512</v>
      </c>
      <c r="J116" s="252" t="s">
        <v>663</v>
      </c>
      <c r="M116" s="290"/>
    </row>
    <row r="117" spans="1:13">
      <c r="A117" s="259"/>
      <c r="B117" s="255" t="s">
        <v>664</v>
      </c>
      <c r="C117" s="256" t="s">
        <v>497</v>
      </c>
      <c r="D117" s="256" t="s">
        <v>515</v>
      </c>
      <c r="E117" s="259">
        <v>2019</v>
      </c>
      <c r="F117" s="259" t="s">
        <v>642</v>
      </c>
      <c r="G117" s="254">
        <v>2019</v>
      </c>
      <c r="H117" s="258">
        <v>22830000</v>
      </c>
      <c r="I117" s="259" t="s">
        <v>512</v>
      </c>
      <c r="J117" s="259" t="s">
        <v>665</v>
      </c>
    </row>
    <row r="118" spans="1:13">
      <c r="A118" s="252"/>
      <c r="B118" s="244" t="s">
        <v>664</v>
      </c>
      <c r="C118" s="242" t="s">
        <v>497</v>
      </c>
      <c r="D118" s="242" t="s">
        <v>515</v>
      </c>
      <c r="E118" s="244">
        <v>2019</v>
      </c>
      <c r="F118" s="244" t="s">
        <v>642</v>
      </c>
      <c r="G118" s="237">
        <v>2019</v>
      </c>
      <c r="H118" s="291">
        <v>43580000</v>
      </c>
      <c r="I118" s="244" t="s">
        <v>512</v>
      </c>
      <c r="J118" s="244" t="s">
        <v>666</v>
      </c>
    </row>
    <row r="119" spans="1:13">
      <c r="A119" s="252"/>
      <c r="B119" s="248" t="s">
        <v>644</v>
      </c>
      <c r="C119" s="249" t="s">
        <v>497</v>
      </c>
      <c r="D119" s="249" t="s">
        <v>515</v>
      </c>
      <c r="E119" s="252">
        <v>2019</v>
      </c>
      <c r="F119" s="252" t="s">
        <v>642</v>
      </c>
      <c r="G119" s="247">
        <v>2019</v>
      </c>
      <c r="H119" s="251">
        <v>7400000</v>
      </c>
      <c r="I119" s="252" t="s">
        <v>512</v>
      </c>
      <c r="J119" s="252" t="s">
        <v>667</v>
      </c>
    </row>
    <row r="120" spans="1:13">
      <c r="A120" s="252"/>
      <c r="B120" s="248" t="s">
        <v>668</v>
      </c>
      <c r="C120" s="249" t="s">
        <v>497</v>
      </c>
      <c r="D120" s="249" t="s">
        <v>515</v>
      </c>
      <c r="E120" s="252">
        <v>2019</v>
      </c>
      <c r="F120" s="252" t="s">
        <v>642</v>
      </c>
      <c r="G120" s="247">
        <v>2019</v>
      </c>
      <c r="H120" s="251">
        <v>7400000</v>
      </c>
      <c r="I120" s="252" t="s">
        <v>512</v>
      </c>
      <c r="J120" s="252" t="s">
        <v>667</v>
      </c>
    </row>
    <row r="121" spans="1:13">
      <c r="A121" s="252"/>
      <c r="B121" s="248" t="s">
        <v>669</v>
      </c>
      <c r="C121" s="249"/>
      <c r="D121" s="249"/>
      <c r="E121" s="252"/>
      <c r="F121" s="252"/>
      <c r="G121" s="247"/>
      <c r="H121" s="251"/>
      <c r="I121" s="252"/>
      <c r="J121" s="252"/>
    </row>
    <row r="122" spans="1:13">
      <c r="A122" s="252"/>
      <c r="B122" s="248" t="s">
        <v>651</v>
      </c>
      <c r="C122" s="249" t="s">
        <v>497</v>
      </c>
      <c r="D122" s="249" t="s">
        <v>504</v>
      </c>
      <c r="E122" s="252">
        <v>2014</v>
      </c>
      <c r="F122" s="252" t="s">
        <v>642</v>
      </c>
      <c r="G122" s="247">
        <v>2014</v>
      </c>
      <c r="H122" s="251">
        <v>40561000</v>
      </c>
      <c r="I122" s="252" t="s">
        <v>512</v>
      </c>
      <c r="J122" s="252" t="s">
        <v>670</v>
      </c>
    </row>
    <row r="123" spans="1:13" ht="24">
      <c r="A123" s="252"/>
      <c r="B123" s="248" t="s">
        <v>757</v>
      </c>
      <c r="C123" s="249" t="s">
        <v>497</v>
      </c>
      <c r="D123" s="249" t="s">
        <v>511</v>
      </c>
      <c r="E123" s="252">
        <v>2016</v>
      </c>
      <c r="F123" s="252" t="s">
        <v>642</v>
      </c>
      <c r="G123" s="247">
        <v>2016</v>
      </c>
      <c r="H123" s="251">
        <v>116219000</v>
      </c>
      <c r="I123" s="252" t="s">
        <v>512</v>
      </c>
      <c r="J123" s="252" t="s">
        <v>758</v>
      </c>
    </row>
    <row r="124" spans="1:13">
      <c r="A124" s="252"/>
      <c r="B124" s="248" t="s">
        <v>671</v>
      </c>
      <c r="C124" s="249" t="s">
        <v>497</v>
      </c>
      <c r="D124" s="249" t="s">
        <v>520</v>
      </c>
      <c r="E124" s="252">
        <v>2017</v>
      </c>
      <c r="F124" s="252" t="s">
        <v>642</v>
      </c>
      <c r="G124" s="247">
        <v>2017</v>
      </c>
      <c r="H124" s="251">
        <v>76212000</v>
      </c>
      <c r="I124" s="252" t="s">
        <v>512</v>
      </c>
      <c r="J124" s="252" t="s">
        <v>672</v>
      </c>
    </row>
    <row r="125" spans="1:13">
      <c r="A125" s="252"/>
      <c r="B125" s="248" t="s">
        <v>673</v>
      </c>
      <c r="C125" s="249" t="s">
        <v>497</v>
      </c>
      <c r="D125" s="249" t="s">
        <v>514</v>
      </c>
      <c r="E125" s="252">
        <v>2018</v>
      </c>
      <c r="F125" s="252" t="s">
        <v>642</v>
      </c>
      <c r="G125" s="247">
        <v>2018</v>
      </c>
      <c r="H125" s="251">
        <v>113514500</v>
      </c>
      <c r="I125" s="252" t="s">
        <v>512</v>
      </c>
      <c r="J125" s="252" t="s">
        <v>662</v>
      </c>
    </row>
    <row r="126" spans="1:13">
      <c r="A126" s="252"/>
      <c r="B126" s="248" t="s">
        <v>653</v>
      </c>
      <c r="C126" s="249" t="s">
        <v>497</v>
      </c>
      <c r="D126" s="249" t="s">
        <v>515</v>
      </c>
      <c r="E126" s="252">
        <v>2019</v>
      </c>
      <c r="F126" s="252" t="s">
        <v>642</v>
      </c>
      <c r="G126" s="247">
        <v>2019</v>
      </c>
      <c r="H126" s="251">
        <v>120826000</v>
      </c>
      <c r="I126" s="252" t="s">
        <v>512</v>
      </c>
      <c r="J126" s="252" t="s">
        <v>674</v>
      </c>
      <c r="M126" s="273"/>
    </row>
    <row r="127" spans="1:13">
      <c r="A127" s="252"/>
      <c r="B127" s="248" t="s">
        <v>664</v>
      </c>
      <c r="C127" s="249" t="s">
        <v>497</v>
      </c>
      <c r="D127" s="249" t="s">
        <v>515</v>
      </c>
      <c r="E127" s="252">
        <v>2019</v>
      </c>
      <c r="F127" s="252" t="s">
        <v>642</v>
      </c>
      <c r="G127" s="247">
        <v>2019</v>
      </c>
      <c r="H127" s="251">
        <v>7325000</v>
      </c>
      <c r="I127" s="252" t="s">
        <v>512</v>
      </c>
      <c r="J127" s="252" t="s">
        <v>675</v>
      </c>
      <c r="M127" s="290"/>
    </row>
    <row r="128" spans="1:13">
      <c r="A128" s="252"/>
      <c r="B128" s="248" t="s">
        <v>676</v>
      </c>
      <c r="C128" s="249"/>
      <c r="D128" s="249"/>
      <c r="E128" s="252"/>
      <c r="F128" s="252"/>
      <c r="G128" s="247"/>
      <c r="H128" s="251"/>
      <c r="I128" s="252"/>
      <c r="J128" s="252"/>
      <c r="M128" s="292"/>
    </row>
    <row r="129" spans="1:14">
      <c r="A129" s="252"/>
      <c r="B129" s="248" t="s">
        <v>677</v>
      </c>
      <c r="C129" s="249" t="s">
        <v>497</v>
      </c>
      <c r="D129" s="249" t="s">
        <v>517</v>
      </c>
      <c r="E129" s="252">
        <v>2013</v>
      </c>
      <c r="F129" s="249" t="s">
        <v>678</v>
      </c>
      <c r="G129" s="247">
        <v>2013</v>
      </c>
      <c r="H129" s="251">
        <v>68225000</v>
      </c>
      <c r="I129" s="252" t="s">
        <v>512</v>
      </c>
      <c r="J129" s="252" t="s">
        <v>679</v>
      </c>
    </row>
    <row r="130" spans="1:14">
      <c r="A130" s="252"/>
      <c r="B130" s="248" t="s">
        <v>680</v>
      </c>
      <c r="C130" s="249" t="s">
        <v>497</v>
      </c>
      <c r="D130" s="249" t="s">
        <v>511</v>
      </c>
      <c r="E130" s="252">
        <v>2016</v>
      </c>
      <c r="F130" s="249" t="s">
        <v>678</v>
      </c>
      <c r="G130" s="247">
        <v>2016</v>
      </c>
      <c r="H130" s="251">
        <v>65935000</v>
      </c>
      <c r="I130" s="252" t="s">
        <v>512</v>
      </c>
      <c r="J130" s="252" t="s">
        <v>681</v>
      </c>
    </row>
    <row r="131" spans="1:14">
      <c r="A131" s="252"/>
      <c r="B131" s="248" t="s">
        <v>682</v>
      </c>
      <c r="C131" s="249" t="s">
        <v>497</v>
      </c>
      <c r="D131" s="249" t="s">
        <v>520</v>
      </c>
      <c r="E131" s="252">
        <v>2017</v>
      </c>
      <c r="F131" s="249" t="s">
        <v>678</v>
      </c>
      <c r="G131" s="247">
        <v>2017</v>
      </c>
      <c r="H131" s="251">
        <v>173533000</v>
      </c>
      <c r="I131" s="252"/>
      <c r="J131" s="252" t="s">
        <v>759</v>
      </c>
    </row>
    <row r="132" spans="1:14" ht="15" customHeight="1">
      <c r="A132" s="252"/>
      <c r="B132" s="248" t="s">
        <v>653</v>
      </c>
      <c r="C132" s="249" t="s">
        <v>497</v>
      </c>
      <c r="D132" s="249" t="s">
        <v>514</v>
      </c>
      <c r="E132" s="252">
        <v>2018</v>
      </c>
      <c r="F132" s="249" t="s">
        <v>678</v>
      </c>
      <c r="G132" s="247">
        <v>2018</v>
      </c>
      <c r="H132" s="251">
        <v>199540000</v>
      </c>
      <c r="I132" s="252" t="s">
        <v>512</v>
      </c>
      <c r="J132" s="252" t="s">
        <v>760</v>
      </c>
    </row>
    <row r="133" spans="1:14">
      <c r="A133" s="252"/>
      <c r="B133" s="248" t="s">
        <v>653</v>
      </c>
      <c r="C133" s="249" t="s">
        <v>497</v>
      </c>
      <c r="D133" s="249" t="s">
        <v>515</v>
      </c>
      <c r="E133" s="252">
        <v>2019</v>
      </c>
      <c r="F133" s="249" t="s">
        <v>678</v>
      </c>
      <c r="G133" s="247">
        <v>2019</v>
      </c>
      <c r="H133" s="251">
        <v>201887000</v>
      </c>
      <c r="I133" s="252" t="s">
        <v>512</v>
      </c>
      <c r="J133" s="252" t="s">
        <v>683</v>
      </c>
    </row>
    <row r="134" spans="1:14">
      <c r="A134" s="252"/>
      <c r="B134" s="248" t="s">
        <v>684</v>
      </c>
      <c r="C134" s="249"/>
      <c r="D134" s="249"/>
      <c r="E134" s="252"/>
      <c r="F134" s="252"/>
      <c r="G134" s="247"/>
      <c r="H134" s="251"/>
      <c r="I134" s="252"/>
      <c r="J134" s="252"/>
    </row>
    <row r="135" spans="1:14">
      <c r="A135" s="252"/>
      <c r="B135" s="248" t="s">
        <v>685</v>
      </c>
      <c r="C135" s="249" t="s">
        <v>497</v>
      </c>
      <c r="D135" s="249" t="s">
        <v>641</v>
      </c>
      <c r="E135" s="252">
        <v>2011</v>
      </c>
      <c r="F135" s="252" t="s">
        <v>686</v>
      </c>
      <c r="G135" s="247">
        <v>2011</v>
      </c>
      <c r="H135" s="251">
        <v>80886000</v>
      </c>
      <c r="I135" s="252" t="s">
        <v>500</v>
      </c>
      <c r="J135" s="252" t="s">
        <v>687</v>
      </c>
    </row>
    <row r="136" spans="1:14" ht="15">
      <c r="A136" s="252"/>
      <c r="B136" s="248" t="s">
        <v>688</v>
      </c>
      <c r="C136" s="249"/>
      <c r="D136" s="249"/>
      <c r="E136" s="252"/>
      <c r="F136" s="252"/>
      <c r="G136" s="247"/>
      <c r="H136" s="251"/>
      <c r="I136" s="252"/>
      <c r="J136" s="252"/>
      <c r="M136" s="226"/>
    </row>
    <row r="137" spans="1:14">
      <c r="A137" s="252"/>
      <c r="B137" s="248" t="s">
        <v>689</v>
      </c>
      <c r="C137" s="249" t="s">
        <v>497</v>
      </c>
      <c r="D137" s="249" t="s">
        <v>517</v>
      </c>
      <c r="E137" s="247">
        <v>2013</v>
      </c>
      <c r="F137" s="252" t="s">
        <v>690</v>
      </c>
      <c r="G137" s="247">
        <v>2013</v>
      </c>
      <c r="H137" s="251">
        <v>26343000</v>
      </c>
      <c r="I137" s="252" t="s">
        <v>505</v>
      </c>
      <c r="J137" s="252" t="s">
        <v>691</v>
      </c>
    </row>
    <row r="138" spans="1:14">
      <c r="A138" s="252"/>
      <c r="B138" s="248" t="s">
        <v>692</v>
      </c>
      <c r="C138" s="249" t="s">
        <v>497</v>
      </c>
      <c r="D138" s="249" t="s">
        <v>517</v>
      </c>
      <c r="E138" s="247">
        <v>2013</v>
      </c>
      <c r="F138" s="252" t="s">
        <v>690</v>
      </c>
      <c r="G138" s="247">
        <v>2013</v>
      </c>
      <c r="H138" s="251">
        <v>7223000</v>
      </c>
      <c r="I138" s="252" t="s">
        <v>512</v>
      </c>
      <c r="J138" s="252" t="s">
        <v>693</v>
      </c>
      <c r="N138" s="273"/>
    </row>
    <row r="139" spans="1:14">
      <c r="A139" s="252"/>
      <c r="B139" s="248" t="s">
        <v>694</v>
      </c>
      <c r="C139" s="249" t="s">
        <v>497</v>
      </c>
      <c r="D139" s="249" t="s">
        <v>504</v>
      </c>
      <c r="E139" s="247">
        <v>2014</v>
      </c>
      <c r="F139" s="252" t="s">
        <v>690</v>
      </c>
      <c r="G139" s="247">
        <v>2014</v>
      </c>
      <c r="H139" s="251">
        <v>20671000</v>
      </c>
      <c r="I139" s="252" t="s">
        <v>505</v>
      </c>
      <c r="J139" s="252" t="s">
        <v>695</v>
      </c>
      <c r="N139" s="273"/>
    </row>
    <row r="140" spans="1:14">
      <c r="A140" s="252"/>
      <c r="B140" s="248" t="s">
        <v>696</v>
      </c>
      <c r="C140" s="249" t="s">
        <v>497</v>
      </c>
      <c r="D140" s="249" t="s">
        <v>517</v>
      </c>
      <c r="E140" s="247">
        <v>2013</v>
      </c>
      <c r="F140" s="252" t="s">
        <v>690</v>
      </c>
      <c r="G140" s="247">
        <v>2013</v>
      </c>
      <c r="H140" s="251">
        <v>26134000</v>
      </c>
      <c r="I140" s="252" t="s">
        <v>512</v>
      </c>
      <c r="J140" s="252" t="s">
        <v>501</v>
      </c>
    </row>
    <row r="141" spans="1:14" ht="15">
      <c r="A141" s="252"/>
      <c r="B141" s="248" t="s">
        <v>697</v>
      </c>
      <c r="C141" s="249" t="s">
        <v>497</v>
      </c>
      <c r="D141" s="249" t="s">
        <v>517</v>
      </c>
      <c r="E141" s="247">
        <v>2013</v>
      </c>
      <c r="F141" s="252" t="s">
        <v>690</v>
      </c>
      <c r="G141" s="247">
        <v>2013</v>
      </c>
      <c r="H141" s="251">
        <v>6000000</v>
      </c>
      <c r="I141" s="252" t="s">
        <v>512</v>
      </c>
      <c r="J141" s="252" t="s">
        <v>501</v>
      </c>
      <c r="N141" s="253"/>
    </row>
    <row r="142" spans="1:14">
      <c r="A142" s="252"/>
      <c r="B142" s="248" t="s">
        <v>698</v>
      </c>
      <c r="C142" s="249" t="s">
        <v>497</v>
      </c>
      <c r="D142" s="249" t="s">
        <v>504</v>
      </c>
      <c r="E142" s="247">
        <v>2014</v>
      </c>
      <c r="F142" s="252" t="s">
        <v>690</v>
      </c>
      <c r="G142" s="247">
        <v>2014</v>
      </c>
      <c r="H142" s="251">
        <v>20671000</v>
      </c>
      <c r="I142" s="252" t="s">
        <v>512</v>
      </c>
      <c r="J142" s="252" t="s">
        <v>695</v>
      </c>
    </row>
    <row r="143" spans="1:14">
      <c r="A143" s="252"/>
      <c r="B143" s="248" t="s">
        <v>699</v>
      </c>
      <c r="C143" s="249" t="s">
        <v>497</v>
      </c>
      <c r="D143" s="249" t="s">
        <v>511</v>
      </c>
      <c r="E143" s="247">
        <v>2016</v>
      </c>
      <c r="F143" s="252" t="s">
        <v>690</v>
      </c>
      <c r="G143" s="247">
        <v>2016</v>
      </c>
      <c r="H143" s="251">
        <v>36740000</v>
      </c>
      <c r="I143" s="252" t="s">
        <v>512</v>
      </c>
      <c r="J143" s="252" t="s">
        <v>509</v>
      </c>
    </row>
    <row r="144" spans="1:14">
      <c r="A144" s="252"/>
      <c r="B144" s="248" t="s">
        <v>700</v>
      </c>
      <c r="C144" s="249" t="s">
        <v>497</v>
      </c>
      <c r="D144" s="249" t="s">
        <v>515</v>
      </c>
      <c r="E144" s="247">
        <v>2019</v>
      </c>
      <c r="F144" s="252" t="s">
        <v>690</v>
      </c>
      <c r="G144" s="247">
        <v>2019</v>
      </c>
      <c r="H144" s="251">
        <v>34037000</v>
      </c>
      <c r="I144" s="252" t="s">
        <v>512</v>
      </c>
      <c r="J144" s="252">
        <v>2019</v>
      </c>
    </row>
    <row r="145" spans="1:14">
      <c r="A145" s="252"/>
      <c r="B145" s="248" t="s">
        <v>701</v>
      </c>
      <c r="C145" s="249"/>
      <c r="D145" s="249"/>
      <c r="E145" s="252"/>
      <c r="F145" s="252"/>
      <c r="G145" s="247"/>
      <c r="H145" s="251"/>
      <c r="I145" s="252"/>
      <c r="J145" s="252"/>
    </row>
    <row r="146" spans="1:14">
      <c r="A146" s="252"/>
      <c r="B146" s="248" t="s">
        <v>702</v>
      </c>
      <c r="C146" s="249" t="s">
        <v>497</v>
      </c>
      <c r="D146" s="249" t="s">
        <v>508</v>
      </c>
      <c r="E146" s="247">
        <v>2015</v>
      </c>
      <c r="F146" s="252" t="s">
        <v>703</v>
      </c>
      <c r="G146" s="247">
        <v>2015</v>
      </c>
      <c r="H146" s="251">
        <v>49750000</v>
      </c>
      <c r="I146" s="252" t="s">
        <v>512</v>
      </c>
      <c r="J146" s="252" t="s">
        <v>519</v>
      </c>
    </row>
    <row r="147" spans="1:14">
      <c r="A147" s="252"/>
      <c r="B147" s="248" t="s">
        <v>704</v>
      </c>
      <c r="C147" s="249" t="s">
        <v>497</v>
      </c>
      <c r="D147" s="249" t="s">
        <v>520</v>
      </c>
      <c r="E147" s="247">
        <v>2017</v>
      </c>
      <c r="F147" s="252" t="s">
        <v>703</v>
      </c>
      <c r="G147" s="247">
        <v>2017</v>
      </c>
      <c r="H147" s="251">
        <v>64530000</v>
      </c>
      <c r="I147" s="252" t="s">
        <v>512</v>
      </c>
      <c r="J147" s="252" t="s">
        <v>657</v>
      </c>
    </row>
    <row r="148" spans="1:14">
      <c r="A148" s="252"/>
      <c r="B148" s="248" t="s">
        <v>705</v>
      </c>
      <c r="C148" s="249" t="s">
        <v>497</v>
      </c>
      <c r="D148" s="249" t="s">
        <v>514</v>
      </c>
      <c r="E148" s="247">
        <v>2018</v>
      </c>
      <c r="F148" s="252" t="s">
        <v>703</v>
      </c>
      <c r="G148" s="247">
        <v>2018</v>
      </c>
      <c r="H148" s="251">
        <v>72495000</v>
      </c>
      <c r="I148" s="252" t="s">
        <v>512</v>
      </c>
      <c r="J148" s="252" t="s">
        <v>706</v>
      </c>
    </row>
    <row r="149" spans="1:14">
      <c r="A149" s="252"/>
      <c r="B149" s="248" t="s">
        <v>707</v>
      </c>
      <c r="C149" s="249" t="s">
        <v>497</v>
      </c>
      <c r="D149" s="249" t="s">
        <v>515</v>
      </c>
      <c r="E149" s="247">
        <v>2019</v>
      </c>
      <c r="F149" s="252" t="s">
        <v>703</v>
      </c>
      <c r="G149" s="247">
        <v>2019</v>
      </c>
      <c r="H149" s="251">
        <v>116626000</v>
      </c>
      <c r="I149" s="252" t="s">
        <v>512</v>
      </c>
      <c r="J149" s="252" t="s">
        <v>761</v>
      </c>
    </row>
    <row r="150" spans="1:14">
      <c r="A150" s="252"/>
      <c r="B150" s="248" t="s">
        <v>708</v>
      </c>
      <c r="C150" s="249"/>
      <c r="D150" s="249"/>
      <c r="E150" s="247"/>
      <c r="F150" s="252"/>
      <c r="G150" s="247"/>
      <c r="H150" s="251"/>
      <c r="I150" s="252"/>
      <c r="J150" s="252"/>
    </row>
    <row r="151" spans="1:14" ht="15">
      <c r="A151" s="247"/>
      <c r="B151" s="248" t="s">
        <v>709</v>
      </c>
      <c r="C151" s="249" t="s">
        <v>497</v>
      </c>
      <c r="D151" s="249" t="s">
        <v>710</v>
      </c>
      <c r="E151" s="247">
        <v>2010</v>
      </c>
      <c r="F151" s="252" t="s">
        <v>711</v>
      </c>
      <c r="G151" s="247">
        <v>2010</v>
      </c>
      <c r="H151" s="251">
        <v>153341800</v>
      </c>
      <c r="I151" s="252"/>
      <c r="J151" s="252" t="s">
        <v>712</v>
      </c>
      <c r="N151" s="253"/>
    </row>
    <row r="152" spans="1:14">
      <c r="A152" s="252"/>
      <c r="B152" s="248" t="s">
        <v>713</v>
      </c>
      <c r="C152" s="249" t="s">
        <v>497</v>
      </c>
      <c r="D152" s="249" t="s">
        <v>511</v>
      </c>
      <c r="E152" s="247">
        <v>2016</v>
      </c>
      <c r="F152" s="252" t="s">
        <v>711</v>
      </c>
      <c r="G152" s="247">
        <v>2016</v>
      </c>
      <c r="H152" s="251">
        <v>79450000</v>
      </c>
      <c r="I152" s="252"/>
      <c r="J152" s="252" t="s">
        <v>519</v>
      </c>
    </row>
    <row r="153" spans="1:14" ht="36">
      <c r="A153" s="252"/>
      <c r="B153" s="248" t="s">
        <v>714</v>
      </c>
      <c r="C153" s="249" t="s">
        <v>497</v>
      </c>
      <c r="D153" s="249" t="s">
        <v>515</v>
      </c>
      <c r="E153" s="247">
        <v>2019</v>
      </c>
      <c r="F153" s="252" t="s">
        <v>711</v>
      </c>
      <c r="G153" s="247">
        <v>2019</v>
      </c>
      <c r="H153" s="251">
        <v>40800000</v>
      </c>
      <c r="I153" s="252" t="s">
        <v>512</v>
      </c>
      <c r="J153" s="252" t="s">
        <v>762</v>
      </c>
    </row>
    <row r="154" spans="1:14">
      <c r="A154" s="252"/>
      <c r="B154" s="248" t="s">
        <v>715</v>
      </c>
      <c r="C154" s="249" t="s">
        <v>497</v>
      </c>
      <c r="D154" s="249" t="s">
        <v>514</v>
      </c>
      <c r="E154" s="247">
        <v>2018</v>
      </c>
      <c r="F154" s="252" t="s">
        <v>711</v>
      </c>
      <c r="G154" s="247">
        <v>2018</v>
      </c>
      <c r="H154" s="251">
        <v>16400000</v>
      </c>
      <c r="I154" s="252" t="s">
        <v>512</v>
      </c>
      <c r="J154" s="252" t="s">
        <v>501</v>
      </c>
    </row>
    <row r="155" spans="1:14">
      <c r="A155" s="259"/>
      <c r="B155" s="255" t="s">
        <v>716</v>
      </c>
      <c r="C155" s="256"/>
      <c r="D155" s="256"/>
      <c r="E155" s="254"/>
      <c r="F155" s="259"/>
      <c r="G155" s="254"/>
      <c r="H155" s="258"/>
      <c r="I155" s="259"/>
      <c r="J155" s="259"/>
    </row>
    <row r="156" spans="1:14">
      <c r="A156" s="252"/>
      <c r="B156" s="244" t="s">
        <v>717</v>
      </c>
      <c r="C156" s="242"/>
      <c r="D156" s="242"/>
      <c r="E156" s="237"/>
      <c r="F156" s="244"/>
      <c r="G156" s="237"/>
      <c r="H156" s="291"/>
      <c r="I156" s="244"/>
      <c r="J156" s="244"/>
    </row>
    <row r="157" spans="1:14">
      <c r="A157" s="247"/>
      <c r="B157" s="248" t="s">
        <v>718</v>
      </c>
      <c r="C157" s="249" t="s">
        <v>497</v>
      </c>
      <c r="D157" s="249" t="s">
        <v>719</v>
      </c>
      <c r="E157" s="247">
        <v>1998</v>
      </c>
      <c r="F157" s="252" t="s">
        <v>720</v>
      </c>
      <c r="G157" s="247">
        <v>1998</v>
      </c>
      <c r="H157" s="251">
        <v>450000</v>
      </c>
      <c r="I157" s="252" t="s">
        <v>586</v>
      </c>
      <c r="J157" s="252"/>
    </row>
    <row r="158" spans="1:14">
      <c r="A158" s="237"/>
      <c r="B158" s="238" t="s">
        <v>721</v>
      </c>
      <c r="C158" s="242" t="s">
        <v>497</v>
      </c>
      <c r="D158" s="242" t="s">
        <v>517</v>
      </c>
      <c r="E158" s="237">
        <v>2013</v>
      </c>
      <c r="F158" s="244" t="s">
        <v>720</v>
      </c>
      <c r="G158" s="237">
        <v>2013</v>
      </c>
      <c r="H158" s="291">
        <v>1000000</v>
      </c>
      <c r="I158" s="244" t="s">
        <v>586</v>
      </c>
      <c r="J158" s="244"/>
    </row>
    <row r="159" spans="1:14">
      <c r="A159" s="247"/>
      <c r="B159" s="248" t="s">
        <v>722</v>
      </c>
      <c r="C159" s="249" t="s">
        <v>497</v>
      </c>
      <c r="D159" s="249" t="s">
        <v>504</v>
      </c>
      <c r="E159" s="247">
        <v>2014</v>
      </c>
      <c r="F159" s="252" t="s">
        <v>720</v>
      </c>
      <c r="G159" s="247">
        <v>2014</v>
      </c>
      <c r="H159" s="251">
        <v>1500000</v>
      </c>
      <c r="I159" s="252" t="s">
        <v>586</v>
      </c>
      <c r="J159" s="252"/>
    </row>
    <row r="160" spans="1:14">
      <c r="A160" s="247"/>
      <c r="B160" s="248" t="s">
        <v>723</v>
      </c>
      <c r="C160" s="249" t="s">
        <v>497</v>
      </c>
      <c r="D160" s="249" t="s">
        <v>511</v>
      </c>
      <c r="E160" s="247">
        <v>2016</v>
      </c>
      <c r="F160" s="252" t="s">
        <v>720</v>
      </c>
      <c r="G160" s="247">
        <v>2016</v>
      </c>
      <c r="H160" s="251">
        <v>1500000</v>
      </c>
      <c r="I160" s="252" t="s">
        <v>586</v>
      </c>
      <c r="J160" s="252"/>
    </row>
    <row r="161" spans="1:14">
      <c r="A161" s="247"/>
      <c r="B161" s="248" t="s">
        <v>724</v>
      </c>
      <c r="C161" s="249" t="s">
        <v>497</v>
      </c>
      <c r="D161" s="249" t="s">
        <v>520</v>
      </c>
      <c r="E161" s="247">
        <v>2017</v>
      </c>
      <c r="F161" s="252" t="s">
        <v>725</v>
      </c>
      <c r="G161" s="247">
        <v>2017</v>
      </c>
      <c r="H161" s="251">
        <v>5000000</v>
      </c>
      <c r="I161" s="252" t="s">
        <v>505</v>
      </c>
      <c r="J161" s="252"/>
    </row>
    <row r="162" spans="1:14">
      <c r="A162" s="247"/>
      <c r="B162" s="248" t="s">
        <v>726</v>
      </c>
      <c r="C162" s="249"/>
      <c r="D162" s="249"/>
      <c r="E162" s="247"/>
      <c r="F162" s="252"/>
      <c r="G162" s="247"/>
      <c r="H162" s="251"/>
      <c r="I162" s="252"/>
      <c r="J162" s="252"/>
    </row>
    <row r="163" spans="1:14" ht="15" customHeight="1">
      <c r="A163" s="339" t="s">
        <v>727</v>
      </c>
      <c r="B163" s="340"/>
      <c r="C163" s="340"/>
      <c r="D163" s="340"/>
      <c r="E163" s="340"/>
      <c r="F163" s="340"/>
      <c r="G163" s="341"/>
      <c r="H163" s="261">
        <f>SUM(H99:H162)</f>
        <v>4055848800</v>
      </c>
      <c r="I163" s="262"/>
      <c r="J163" s="262"/>
    </row>
    <row r="164" spans="1:14" ht="15">
      <c r="A164" s="247" t="s">
        <v>728</v>
      </c>
      <c r="B164" s="248" t="s">
        <v>164</v>
      </c>
      <c r="C164" s="249"/>
      <c r="D164" s="249"/>
      <c r="E164" s="247"/>
      <c r="F164" s="252"/>
      <c r="G164" s="247"/>
      <c r="H164" s="251"/>
      <c r="I164" s="252"/>
      <c r="J164" s="252"/>
      <c r="L164" s="226"/>
      <c r="M164" s="253"/>
      <c r="N164" s="272"/>
    </row>
    <row r="165" spans="1:14">
      <c r="A165" s="252"/>
      <c r="B165" s="248" t="s">
        <v>729</v>
      </c>
      <c r="C165" s="249"/>
      <c r="D165" s="249"/>
      <c r="E165" s="247"/>
      <c r="F165" s="252"/>
      <c r="G165" s="247"/>
      <c r="H165" s="251"/>
      <c r="I165" s="252"/>
      <c r="J165" s="252"/>
    </row>
    <row r="166" spans="1:14">
      <c r="A166" s="252"/>
      <c r="B166" s="248" t="s">
        <v>730</v>
      </c>
      <c r="C166" s="249"/>
      <c r="D166" s="249"/>
      <c r="E166" s="247"/>
      <c r="F166" s="252"/>
      <c r="G166" s="247"/>
      <c r="H166" s="251"/>
      <c r="I166" s="252"/>
      <c r="J166" s="252"/>
    </row>
    <row r="167" spans="1:14">
      <c r="A167" s="252"/>
      <c r="B167" s="248" t="s">
        <v>731</v>
      </c>
      <c r="C167" s="249" t="s">
        <v>571</v>
      </c>
      <c r="D167" s="249" t="s">
        <v>515</v>
      </c>
      <c r="E167" s="247">
        <v>2018</v>
      </c>
      <c r="F167" s="252" t="s">
        <v>732</v>
      </c>
      <c r="G167" s="247">
        <v>2018</v>
      </c>
      <c r="H167" s="251">
        <v>57288000</v>
      </c>
      <c r="I167" s="252" t="s">
        <v>588</v>
      </c>
      <c r="J167" s="252" t="s">
        <v>519</v>
      </c>
    </row>
    <row r="168" spans="1:14">
      <c r="A168" s="252"/>
      <c r="B168" s="248" t="s">
        <v>733</v>
      </c>
      <c r="C168" s="249"/>
      <c r="D168" s="249"/>
      <c r="E168" s="252"/>
      <c r="F168" s="252"/>
      <c r="G168" s="247"/>
      <c r="H168" s="251"/>
      <c r="I168" s="252"/>
      <c r="J168" s="252"/>
    </row>
    <row r="169" spans="1:14">
      <c r="A169" s="247"/>
      <c r="B169" s="248" t="s">
        <v>734</v>
      </c>
      <c r="C169" s="249"/>
      <c r="D169" s="249"/>
      <c r="E169" s="252"/>
      <c r="F169" s="252"/>
      <c r="G169" s="247"/>
      <c r="H169" s="251"/>
      <c r="I169" s="252"/>
      <c r="J169" s="252"/>
    </row>
    <row r="170" spans="1:14">
      <c r="A170" s="232"/>
      <c r="B170" s="262" t="s">
        <v>735</v>
      </c>
      <c r="C170" s="293"/>
      <c r="D170" s="293"/>
      <c r="E170" s="262"/>
      <c r="F170" s="262"/>
      <c r="G170" s="232"/>
      <c r="H170" s="261">
        <v>57288000</v>
      </c>
      <c r="I170" s="262"/>
      <c r="J170" s="262"/>
    </row>
    <row r="171" spans="1:14">
      <c r="A171" s="247" t="s">
        <v>736</v>
      </c>
      <c r="B171" s="248" t="s">
        <v>737</v>
      </c>
      <c r="C171" s="249"/>
      <c r="D171" s="249"/>
      <c r="E171" s="252"/>
      <c r="F171" s="252"/>
      <c r="G171" s="247"/>
      <c r="H171" s="251">
        <v>0</v>
      </c>
      <c r="I171" s="252"/>
      <c r="J171" s="252"/>
    </row>
    <row r="172" spans="1:14">
      <c r="A172" s="247"/>
      <c r="B172" s="248"/>
      <c r="C172" s="249"/>
      <c r="D172" s="249"/>
      <c r="E172" s="252"/>
      <c r="F172" s="252"/>
      <c r="G172" s="247"/>
      <c r="H172" s="251"/>
      <c r="I172" s="252"/>
      <c r="J172" s="252"/>
    </row>
    <row r="173" spans="1:14" ht="15" customHeight="1">
      <c r="A173" s="339" t="s">
        <v>738</v>
      </c>
      <c r="B173" s="340"/>
      <c r="C173" s="340"/>
      <c r="D173" s="340"/>
      <c r="E173" s="340"/>
      <c r="F173" s="340"/>
      <c r="G173" s="341"/>
      <c r="H173" s="261">
        <v>0</v>
      </c>
      <c r="I173" s="262"/>
      <c r="J173" s="262"/>
    </row>
    <row r="174" spans="1:14" ht="15" customHeight="1">
      <c r="A174" s="336" t="s">
        <v>739</v>
      </c>
      <c r="B174" s="337"/>
      <c r="C174" s="337"/>
      <c r="D174" s="337"/>
      <c r="E174" s="337"/>
      <c r="F174" s="337"/>
      <c r="G174" s="338"/>
      <c r="H174" s="294">
        <f>H11+H63+H95+H163+H170</f>
        <v>6179177400</v>
      </c>
      <c r="I174" s="295"/>
      <c r="J174" s="296"/>
    </row>
    <row r="175" spans="1:14">
      <c r="A175" s="297"/>
      <c r="B175" s="298"/>
      <c r="C175" s="297"/>
      <c r="D175" s="297"/>
      <c r="E175" s="297"/>
      <c r="F175" s="297"/>
      <c r="G175" s="299"/>
      <c r="H175" s="299"/>
      <c r="I175" s="299"/>
      <c r="J175" s="297"/>
    </row>
    <row r="176" spans="1:14">
      <c r="A176" s="297"/>
      <c r="B176" s="298"/>
      <c r="C176" s="297"/>
      <c r="D176" s="297"/>
      <c r="E176" s="297"/>
      <c r="F176" s="297"/>
      <c r="G176" s="299"/>
      <c r="H176" s="299"/>
      <c r="I176" s="299"/>
      <c r="J176" s="297"/>
    </row>
    <row r="177" spans="1:10">
      <c r="A177" s="297"/>
      <c r="B177" s="298"/>
      <c r="C177" s="297"/>
      <c r="D177" s="297"/>
      <c r="E177" s="297"/>
      <c r="F177" s="297"/>
      <c r="G177" s="299"/>
      <c r="H177" s="299"/>
      <c r="I177" s="299"/>
      <c r="J177" s="297"/>
    </row>
    <row r="178" spans="1:10">
      <c r="A178" s="297"/>
      <c r="B178" s="298"/>
      <c r="C178" s="297"/>
      <c r="D178" s="297"/>
      <c r="E178" s="297"/>
      <c r="G178" s="299"/>
      <c r="H178" s="299" t="s">
        <v>740</v>
      </c>
      <c r="I178" s="299"/>
      <c r="J178" s="297"/>
    </row>
    <row r="179" spans="1:10">
      <c r="A179" s="297"/>
      <c r="B179" s="298"/>
      <c r="C179" s="297"/>
      <c r="D179" s="297"/>
      <c r="E179" s="297"/>
      <c r="G179" s="299"/>
      <c r="H179" s="297" t="s">
        <v>323</v>
      </c>
      <c r="I179" s="299"/>
      <c r="J179" s="297"/>
    </row>
    <row r="180" spans="1:10">
      <c r="A180" s="297"/>
      <c r="B180" s="298"/>
      <c r="C180" s="297"/>
      <c r="D180" s="297"/>
      <c r="E180" s="297"/>
      <c r="G180" s="299"/>
      <c r="H180" s="297"/>
      <c r="I180" s="299"/>
      <c r="J180" s="297"/>
    </row>
    <row r="181" spans="1:10">
      <c r="A181" s="297"/>
      <c r="B181" s="298"/>
      <c r="C181" s="297"/>
      <c r="D181" s="297"/>
      <c r="E181" s="297"/>
      <c r="G181" s="299"/>
      <c r="H181" s="297"/>
      <c r="I181" s="299"/>
      <c r="J181" s="297"/>
    </row>
    <row r="182" spans="1:10">
      <c r="A182" s="297"/>
      <c r="B182" s="298"/>
      <c r="C182" s="297"/>
      <c r="D182" s="297"/>
      <c r="E182" s="297"/>
      <c r="G182" s="299"/>
      <c r="H182" s="297"/>
      <c r="I182" s="299"/>
      <c r="J182" s="297"/>
    </row>
    <row r="183" spans="1:10">
      <c r="A183" s="297"/>
      <c r="B183" s="298"/>
      <c r="C183" s="297"/>
      <c r="D183" s="297"/>
      <c r="E183" s="297"/>
      <c r="G183" s="299"/>
      <c r="H183" s="297" t="s">
        <v>411</v>
      </c>
      <c r="I183" s="299"/>
      <c r="J183" s="297"/>
    </row>
    <row r="184" spans="1:10">
      <c r="A184" s="297"/>
      <c r="B184" s="298"/>
      <c r="C184" s="297"/>
      <c r="D184" s="297"/>
      <c r="E184" s="297"/>
      <c r="F184" s="297"/>
      <c r="G184" s="299"/>
      <c r="H184" s="299"/>
      <c r="I184" s="299"/>
      <c r="J184" s="297"/>
    </row>
    <row r="185" spans="1:10">
      <c r="A185" s="297"/>
      <c r="B185" s="298"/>
      <c r="C185" s="297"/>
      <c r="D185" s="297"/>
      <c r="E185" s="297"/>
      <c r="F185" s="297"/>
      <c r="G185" s="299"/>
      <c r="H185" s="299"/>
      <c r="I185" s="299"/>
      <c r="J185" s="297"/>
    </row>
    <row r="186" spans="1:10">
      <c r="A186" s="297"/>
      <c r="B186" s="298"/>
      <c r="C186" s="297"/>
      <c r="D186" s="297"/>
      <c r="E186" s="297"/>
      <c r="F186" s="297"/>
      <c r="G186" s="299"/>
      <c r="H186" s="299"/>
      <c r="I186" s="299"/>
      <c r="J186" s="297"/>
    </row>
    <row r="187" spans="1:10">
      <c r="A187" s="297"/>
      <c r="B187" s="298"/>
      <c r="C187" s="297"/>
      <c r="D187" s="297"/>
      <c r="E187" s="297"/>
      <c r="F187" s="297"/>
      <c r="G187" s="299"/>
      <c r="H187" s="299"/>
      <c r="I187" s="299"/>
      <c r="J187" s="297"/>
    </row>
    <row r="188" spans="1:10">
      <c r="A188" s="297"/>
      <c r="B188" s="298"/>
      <c r="C188" s="297"/>
      <c r="D188" s="297"/>
      <c r="E188" s="297"/>
      <c r="F188" s="297"/>
      <c r="G188" s="299"/>
      <c r="H188" s="299"/>
      <c r="I188" s="299"/>
      <c r="J188" s="297"/>
    </row>
    <row r="189" spans="1:10">
      <c r="A189" s="297"/>
      <c r="B189" s="298"/>
      <c r="C189" s="297"/>
      <c r="D189" s="297"/>
      <c r="E189" s="297"/>
      <c r="F189" s="297"/>
      <c r="G189" s="299"/>
      <c r="H189" s="299"/>
      <c r="I189" s="299"/>
      <c r="J189" s="297"/>
    </row>
    <row r="190" spans="1:10">
      <c r="A190" s="297"/>
      <c r="B190" s="298"/>
      <c r="C190" s="297"/>
      <c r="D190" s="297"/>
      <c r="E190" s="297"/>
      <c r="F190" s="297"/>
      <c r="G190" s="299"/>
      <c r="H190" s="299"/>
      <c r="I190" s="299"/>
      <c r="J190" s="297"/>
    </row>
    <row r="191" spans="1:10">
      <c r="A191" s="297"/>
      <c r="B191" s="298"/>
      <c r="C191" s="297"/>
      <c r="D191" s="297"/>
      <c r="E191" s="297"/>
      <c r="F191" s="297"/>
      <c r="G191" s="299"/>
      <c r="H191" s="299"/>
      <c r="I191" s="299"/>
      <c r="J191" s="297"/>
    </row>
    <row r="192" spans="1:10">
      <c r="A192" s="297"/>
      <c r="B192" s="298"/>
      <c r="C192" s="297"/>
      <c r="D192" s="297"/>
      <c r="E192" s="297"/>
      <c r="F192" s="297"/>
      <c r="G192" s="299"/>
      <c r="H192" s="299"/>
      <c r="I192" s="299"/>
      <c r="J192" s="297"/>
    </row>
    <row r="193" spans="1:10">
      <c r="A193" s="297"/>
      <c r="B193" s="298"/>
      <c r="C193" s="297"/>
      <c r="D193" s="297"/>
      <c r="E193" s="297"/>
      <c r="F193" s="297"/>
      <c r="G193" s="299"/>
      <c r="H193" s="299"/>
      <c r="I193" s="299"/>
      <c r="J193" s="297"/>
    </row>
    <row r="194" spans="1:10">
      <c r="A194" s="297"/>
      <c r="B194" s="298"/>
      <c r="C194" s="297"/>
      <c r="D194" s="297"/>
      <c r="E194" s="297"/>
      <c r="F194" s="297"/>
      <c r="G194" s="299"/>
      <c r="H194" s="299"/>
      <c r="I194" s="299"/>
      <c r="J194" s="297"/>
    </row>
    <row r="195" spans="1:10">
      <c r="A195" s="297"/>
      <c r="B195" s="298"/>
      <c r="C195" s="297"/>
      <c r="D195" s="297"/>
      <c r="E195" s="297"/>
      <c r="F195" s="297"/>
      <c r="G195" s="299"/>
      <c r="H195" s="299"/>
      <c r="I195" s="299"/>
      <c r="J195" s="297"/>
    </row>
    <row r="196" spans="1:10">
      <c r="A196" s="297"/>
      <c r="B196" s="298"/>
      <c r="C196" s="297"/>
      <c r="D196" s="297"/>
      <c r="E196" s="297"/>
      <c r="F196" s="297"/>
      <c r="G196" s="299"/>
      <c r="H196" s="299"/>
      <c r="I196" s="299"/>
      <c r="J196" s="297"/>
    </row>
  </sheetData>
  <mergeCells count="17">
    <mergeCell ref="A174:G174"/>
    <mergeCell ref="J7:J8"/>
    <mergeCell ref="A11:G11"/>
    <mergeCell ref="B63:G63"/>
    <mergeCell ref="A95:G95"/>
    <mergeCell ref="A163:G163"/>
    <mergeCell ref="A173:G173"/>
    <mergeCell ref="A2:J2"/>
    <mergeCell ref="A3:J3"/>
    <mergeCell ref="A4:J4"/>
    <mergeCell ref="A5:J5"/>
    <mergeCell ref="A7:A8"/>
    <mergeCell ref="B7:B8"/>
    <mergeCell ref="C7:E7"/>
    <mergeCell ref="F7:F8"/>
    <mergeCell ref="G7:G8"/>
    <mergeCell ref="H7:H8"/>
  </mergeCells>
  <pageMargins left="0.70866141732283472" right="0.70866141732283472" top="0.74803149606299213" bottom="0.74803149606299213" header="0.31496062992125984" footer="0.31496062992125984"/>
  <pageSetup paperSize="512" scale="85" orientation="landscape" horizontalDpi="0" verticalDpi="0"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80" zoomScaleNormal="80" workbookViewId="0">
      <pane ySplit="14" topLeftCell="A85" activePane="bottomLeft" state="frozen"/>
      <selection pane="bottomLeft" activeCell="D91" sqref="D91"/>
    </sheetView>
  </sheetViews>
  <sheetFormatPr defaultRowHeight="16.5"/>
  <cols>
    <col min="1" max="1" width="7.5703125" style="87" customWidth="1"/>
    <col min="2" max="2" width="44.5703125" style="88" customWidth="1"/>
    <col min="3" max="3" width="26.7109375" style="88" customWidth="1"/>
    <col min="4" max="4" width="12.7109375" style="88" customWidth="1"/>
    <col min="5" max="5" width="9.85546875" style="88" customWidth="1"/>
    <col min="6" max="6" width="14.42578125" style="88" customWidth="1"/>
    <col min="7" max="7" width="10.140625" style="88" customWidth="1"/>
    <col min="8" max="8" width="10.5703125" style="88" customWidth="1"/>
    <col min="9" max="9" width="14.42578125" style="88" customWidth="1"/>
    <col min="10" max="10" width="12.42578125" style="88" customWidth="1"/>
    <col min="11" max="11" width="12.7109375" style="88" customWidth="1"/>
    <col min="12" max="12" width="13.140625" style="88" customWidth="1"/>
    <col min="13" max="13" width="12" style="88" customWidth="1"/>
    <col min="14" max="14" width="9.28515625" style="88" customWidth="1"/>
    <col min="15" max="15" width="13.5703125" style="87" bestFit="1" customWidth="1"/>
    <col min="16" max="16" width="9.85546875" style="87" bestFit="1" customWidth="1"/>
    <col min="17" max="16384" width="9.140625" style="87"/>
  </cols>
  <sheetData>
    <row r="1" spans="1:16">
      <c r="H1" s="302" t="s">
        <v>438</v>
      </c>
      <c r="I1" s="302"/>
      <c r="J1" s="302"/>
      <c r="K1" s="302"/>
      <c r="L1" s="364"/>
      <c r="M1" s="364"/>
      <c r="N1" s="87"/>
    </row>
    <row r="2" spans="1:16">
      <c r="H2" s="302" t="s">
        <v>428</v>
      </c>
      <c r="I2" s="302"/>
      <c r="J2" s="302"/>
      <c r="K2" s="302"/>
      <c r="L2" s="364"/>
      <c r="M2" s="364"/>
      <c r="N2" s="87"/>
    </row>
    <row r="3" spans="1:16">
      <c r="H3" s="302" t="s">
        <v>429</v>
      </c>
      <c r="I3" s="302"/>
      <c r="J3" s="302"/>
      <c r="K3" s="302"/>
      <c r="L3" s="364"/>
      <c r="M3" s="364"/>
      <c r="N3" s="87"/>
    </row>
    <row r="4" spans="1:16">
      <c r="H4" s="302" t="s">
        <v>430</v>
      </c>
      <c r="I4" s="302"/>
      <c r="J4" s="302"/>
      <c r="K4" s="302"/>
      <c r="L4" s="364"/>
      <c r="M4" s="364"/>
      <c r="N4" s="87"/>
    </row>
    <row r="5" spans="1:16">
      <c r="H5" s="127" t="s">
        <v>764</v>
      </c>
      <c r="I5" s="127"/>
      <c r="J5" s="127"/>
      <c r="K5" s="127"/>
      <c r="L5" s="364"/>
      <c r="M5" s="364"/>
      <c r="N5" s="87"/>
    </row>
    <row r="6" spans="1:16">
      <c r="H6" s="302" t="s">
        <v>763</v>
      </c>
      <c r="I6" s="302"/>
      <c r="J6" s="302"/>
      <c r="K6" s="302"/>
      <c r="L6" s="364"/>
      <c r="M6" s="364"/>
      <c r="N6" s="87"/>
    </row>
    <row r="7" spans="1:16">
      <c r="A7" s="348" t="s">
        <v>264</v>
      </c>
      <c r="B7" s="348"/>
      <c r="C7" s="348"/>
      <c r="D7" s="348"/>
      <c r="E7" s="348"/>
      <c r="F7" s="348"/>
      <c r="G7" s="348"/>
      <c r="H7" s="348"/>
      <c r="I7" s="348"/>
      <c r="J7" s="348"/>
      <c r="K7" s="348"/>
      <c r="L7" s="348"/>
      <c r="M7" s="348"/>
      <c r="N7" s="348"/>
      <c r="O7" s="66"/>
    </row>
    <row r="8" spans="1:16">
      <c r="A8" s="348" t="s">
        <v>437</v>
      </c>
      <c r="B8" s="348"/>
      <c r="C8" s="348"/>
      <c r="D8" s="348"/>
      <c r="E8" s="348"/>
      <c r="F8" s="348"/>
      <c r="G8" s="348"/>
      <c r="H8" s="348"/>
      <c r="I8" s="348"/>
      <c r="J8" s="348"/>
      <c r="K8" s="348"/>
      <c r="L8" s="348"/>
      <c r="M8" s="348"/>
      <c r="N8" s="348"/>
      <c r="O8" s="66"/>
    </row>
    <row r="9" spans="1:16">
      <c r="A9" s="348" t="s">
        <v>0</v>
      </c>
      <c r="B9" s="348"/>
      <c r="C9" s="348"/>
      <c r="D9" s="348"/>
      <c r="E9" s="348"/>
      <c r="F9" s="348"/>
      <c r="G9" s="348"/>
      <c r="H9" s="348"/>
      <c r="I9" s="348"/>
      <c r="J9" s="348"/>
      <c r="K9" s="348"/>
      <c r="L9" s="348"/>
      <c r="M9" s="348"/>
      <c r="N9" s="348"/>
      <c r="O9" s="66"/>
    </row>
    <row r="10" spans="1:16" s="95" customFormat="1" ht="13.9" customHeight="1">
      <c r="A10" s="345" t="s">
        <v>263</v>
      </c>
      <c r="B10" s="345" t="s">
        <v>262</v>
      </c>
      <c r="C10" s="345" t="s">
        <v>261</v>
      </c>
      <c r="D10" s="349" t="s">
        <v>260</v>
      </c>
      <c r="E10" s="350"/>
      <c r="F10" s="350"/>
      <c r="G10" s="350"/>
      <c r="H10" s="350"/>
      <c r="I10" s="350"/>
      <c r="J10" s="351"/>
      <c r="K10" s="349" t="s">
        <v>259</v>
      </c>
      <c r="L10" s="350"/>
      <c r="M10" s="350"/>
      <c r="N10" s="351"/>
      <c r="O10" s="46"/>
    </row>
    <row r="11" spans="1:16" s="95" customFormat="1">
      <c r="A11" s="346"/>
      <c r="B11" s="346"/>
      <c r="C11" s="346"/>
      <c r="D11" s="349" t="s">
        <v>258</v>
      </c>
      <c r="E11" s="350"/>
      <c r="F11" s="351"/>
      <c r="G11" s="349" t="s">
        <v>257</v>
      </c>
      <c r="H11" s="350"/>
      <c r="I11" s="350"/>
      <c r="J11" s="351"/>
      <c r="K11" s="345" t="s">
        <v>256</v>
      </c>
      <c r="L11" s="345" t="s">
        <v>255</v>
      </c>
      <c r="M11" s="345" t="s">
        <v>254</v>
      </c>
      <c r="N11" s="345" t="s">
        <v>253</v>
      </c>
      <c r="O11" s="46"/>
    </row>
    <row r="12" spans="1:16" s="95" customFormat="1">
      <c r="A12" s="346"/>
      <c r="B12" s="346"/>
      <c r="C12" s="346"/>
      <c r="D12" s="47" t="s">
        <v>252</v>
      </c>
      <c r="E12" s="47" t="s">
        <v>251</v>
      </c>
      <c r="F12" s="47" t="s">
        <v>15</v>
      </c>
      <c r="G12" s="47" t="s">
        <v>252</v>
      </c>
      <c r="H12" s="47" t="s">
        <v>251</v>
      </c>
      <c r="I12" s="47" t="s">
        <v>15</v>
      </c>
      <c r="J12" s="47" t="s">
        <v>250</v>
      </c>
      <c r="K12" s="346"/>
      <c r="L12" s="346"/>
      <c r="M12" s="346"/>
      <c r="N12" s="346"/>
      <c r="O12" s="46"/>
    </row>
    <row r="13" spans="1:16" s="95" customFormat="1">
      <c r="A13" s="346"/>
      <c r="B13" s="346"/>
      <c r="C13" s="347"/>
      <c r="D13" s="47"/>
      <c r="E13" s="47"/>
      <c r="F13" s="47" t="s">
        <v>249</v>
      </c>
      <c r="G13" s="47"/>
      <c r="H13" s="47"/>
      <c r="I13" s="47" t="s">
        <v>249</v>
      </c>
      <c r="J13" s="47"/>
      <c r="K13" s="347"/>
      <c r="L13" s="347"/>
      <c r="M13" s="347"/>
      <c r="N13" s="347"/>
      <c r="O13" s="46"/>
    </row>
    <row r="14" spans="1:16" s="96" customFormat="1">
      <c r="A14" s="48">
        <v>1</v>
      </c>
      <c r="B14" s="49">
        <v>2</v>
      </c>
      <c r="C14" s="49">
        <v>3</v>
      </c>
      <c r="D14" s="49">
        <v>4</v>
      </c>
      <c r="E14" s="49">
        <v>5</v>
      </c>
      <c r="F14" s="224">
        <v>6</v>
      </c>
      <c r="G14" s="49">
        <v>7</v>
      </c>
      <c r="H14" s="49">
        <v>8</v>
      </c>
      <c r="I14" s="225">
        <v>9</v>
      </c>
      <c r="J14" s="49">
        <v>10</v>
      </c>
      <c r="K14" s="49">
        <v>11</v>
      </c>
      <c r="L14" s="49">
        <v>12</v>
      </c>
      <c r="M14" s="49">
        <v>13</v>
      </c>
      <c r="N14" s="49">
        <v>14</v>
      </c>
      <c r="O14" s="50"/>
    </row>
    <row r="15" spans="1:16" s="95" customFormat="1" ht="15.6" customHeight="1">
      <c r="A15" s="51" t="s">
        <v>248</v>
      </c>
      <c r="B15" s="52" t="s">
        <v>247</v>
      </c>
      <c r="C15" s="52"/>
      <c r="D15" s="49"/>
      <c r="E15" s="49"/>
      <c r="F15" s="53">
        <f>SUM(F16:F42)</f>
        <v>802188677</v>
      </c>
      <c r="G15" s="52"/>
      <c r="H15" s="52"/>
      <c r="I15" s="53">
        <f>SUM(I16:I42)</f>
        <v>774603612</v>
      </c>
      <c r="J15" s="52"/>
      <c r="K15" s="54">
        <f>SUM(K16:K42)</f>
        <v>0</v>
      </c>
      <c r="L15" s="54">
        <f>SUM(L16:L42)</f>
        <v>678437360</v>
      </c>
      <c r="M15" s="54">
        <f>SUM(M16:M42)</f>
        <v>96166252</v>
      </c>
      <c r="N15" s="52"/>
      <c r="O15" s="53"/>
      <c r="P15" s="97"/>
    </row>
    <row r="16" spans="1:16" s="98" customFormat="1" ht="15.6" customHeight="1">
      <c r="A16" s="55" t="s">
        <v>246</v>
      </c>
      <c r="B16" s="56" t="s">
        <v>97</v>
      </c>
      <c r="C16" s="56" t="s">
        <v>324</v>
      </c>
      <c r="D16" s="57">
        <v>12</v>
      </c>
      <c r="E16" s="57" t="s">
        <v>265</v>
      </c>
      <c r="F16" s="58">
        <v>39220000</v>
      </c>
      <c r="G16" s="57">
        <v>11</v>
      </c>
      <c r="H16" s="57" t="s">
        <v>265</v>
      </c>
      <c r="I16" s="59">
        <v>36480000</v>
      </c>
      <c r="J16" s="56">
        <v>93</v>
      </c>
      <c r="K16" s="58"/>
      <c r="L16" s="59">
        <v>32880000</v>
      </c>
      <c r="M16" s="60">
        <f>I16-K16-L16</f>
        <v>3600000</v>
      </c>
      <c r="N16" s="56"/>
      <c r="O16" s="61"/>
      <c r="P16" s="99"/>
    </row>
    <row r="17" spans="1:17" ht="15.6" customHeight="1">
      <c r="A17" s="55" t="s">
        <v>245</v>
      </c>
      <c r="B17" s="62" t="s">
        <v>98</v>
      </c>
      <c r="C17" s="63" t="s">
        <v>325</v>
      </c>
      <c r="D17" s="57">
        <v>12</v>
      </c>
      <c r="E17" s="57" t="s">
        <v>265</v>
      </c>
      <c r="F17" s="64">
        <v>411026000</v>
      </c>
      <c r="G17" s="57">
        <v>12</v>
      </c>
      <c r="H17" s="57" t="s">
        <v>265</v>
      </c>
      <c r="I17" s="59">
        <v>411026000</v>
      </c>
      <c r="J17" s="62">
        <v>100</v>
      </c>
      <c r="K17" s="65"/>
      <c r="L17" s="59">
        <v>382226000</v>
      </c>
      <c r="M17" s="60">
        <f t="shared" ref="M17:M42" si="0">I17-K17-L17</f>
        <v>28800000</v>
      </c>
      <c r="N17" s="62"/>
      <c r="O17" s="66"/>
      <c r="P17" s="100"/>
    </row>
    <row r="18" spans="1:17" ht="15.6" customHeight="1">
      <c r="A18" s="55" t="s">
        <v>244</v>
      </c>
      <c r="B18" s="62" t="s">
        <v>243</v>
      </c>
      <c r="C18" s="56" t="s">
        <v>271</v>
      </c>
      <c r="D18" s="57">
        <v>12</v>
      </c>
      <c r="E18" s="57" t="s">
        <v>265</v>
      </c>
      <c r="F18" s="64">
        <v>11571120</v>
      </c>
      <c r="G18" s="57">
        <v>12</v>
      </c>
      <c r="H18" s="57" t="s">
        <v>265</v>
      </c>
      <c r="I18" s="59">
        <v>11057460</v>
      </c>
      <c r="J18" s="62">
        <v>95.5</v>
      </c>
      <c r="K18" s="65"/>
      <c r="L18" s="59">
        <v>11057460</v>
      </c>
      <c r="M18" s="60">
        <f t="shared" si="0"/>
        <v>0</v>
      </c>
      <c r="N18" s="62"/>
      <c r="O18" s="66"/>
      <c r="P18" s="100"/>
    </row>
    <row r="19" spans="1:17" ht="15.6" customHeight="1">
      <c r="A19" s="55" t="s">
        <v>242</v>
      </c>
      <c r="B19" s="62" t="s">
        <v>241</v>
      </c>
      <c r="C19" s="62" t="s">
        <v>272</v>
      </c>
      <c r="D19" s="57">
        <v>12</v>
      </c>
      <c r="E19" s="57" t="s">
        <v>265</v>
      </c>
      <c r="F19" s="58">
        <v>84187457</v>
      </c>
      <c r="G19" s="57">
        <v>12</v>
      </c>
      <c r="H19" s="57" t="s">
        <v>265</v>
      </c>
      <c r="I19" s="59">
        <v>76437400</v>
      </c>
      <c r="J19" s="62">
        <v>90.07</v>
      </c>
      <c r="K19" s="65"/>
      <c r="L19" s="65">
        <v>70137400</v>
      </c>
      <c r="M19" s="60">
        <f>I19-K19-L19</f>
        <v>6300000</v>
      </c>
      <c r="N19" s="62"/>
      <c r="O19" s="66"/>
      <c r="P19" s="101"/>
    </row>
    <row r="20" spans="1:17" ht="15.6" customHeight="1">
      <c r="A20" s="55" t="s">
        <v>240</v>
      </c>
      <c r="B20" s="62" t="s">
        <v>100</v>
      </c>
      <c r="C20" s="62" t="s">
        <v>273</v>
      </c>
      <c r="D20" s="57">
        <v>12</v>
      </c>
      <c r="E20" s="57" t="s">
        <v>265</v>
      </c>
      <c r="F20" s="58">
        <v>44200000</v>
      </c>
      <c r="G20" s="57">
        <v>12</v>
      </c>
      <c r="H20" s="57" t="s">
        <v>265</v>
      </c>
      <c r="I20" s="59">
        <v>41800000</v>
      </c>
      <c r="J20" s="62">
        <v>94.5</v>
      </c>
      <c r="K20" s="65"/>
      <c r="L20" s="65">
        <v>41800000</v>
      </c>
      <c r="M20" s="60">
        <f t="shared" si="0"/>
        <v>0</v>
      </c>
      <c r="N20" s="62"/>
      <c r="O20" s="66"/>
      <c r="P20" s="102"/>
    </row>
    <row r="21" spans="1:17" ht="15.6" customHeight="1">
      <c r="A21" s="55" t="s">
        <v>239</v>
      </c>
      <c r="B21" s="62" t="s">
        <v>238</v>
      </c>
      <c r="C21" s="62" t="s">
        <v>274</v>
      </c>
      <c r="D21" s="57">
        <v>12</v>
      </c>
      <c r="E21" s="57" t="s">
        <v>265</v>
      </c>
      <c r="F21" s="58">
        <v>7920000</v>
      </c>
      <c r="G21" s="57">
        <v>12</v>
      </c>
      <c r="H21" s="57" t="s">
        <v>265</v>
      </c>
      <c r="I21" s="59">
        <v>5612500</v>
      </c>
      <c r="J21" s="62">
        <v>70.08</v>
      </c>
      <c r="K21" s="65"/>
      <c r="L21" s="65">
        <v>5612500</v>
      </c>
      <c r="M21" s="60">
        <f t="shared" si="0"/>
        <v>0</v>
      </c>
      <c r="N21" s="62"/>
      <c r="O21" s="66"/>
    </row>
    <row r="22" spans="1:17" ht="15.6" customHeight="1">
      <c r="A22" s="55" t="s">
        <v>237</v>
      </c>
      <c r="B22" s="62" t="s">
        <v>236</v>
      </c>
      <c r="C22" s="62" t="s">
        <v>326</v>
      </c>
      <c r="D22" s="57">
        <v>12</v>
      </c>
      <c r="E22" s="57" t="s">
        <v>265</v>
      </c>
      <c r="F22" s="58">
        <v>34080000</v>
      </c>
      <c r="G22" s="68">
        <v>12</v>
      </c>
      <c r="H22" s="68" t="s">
        <v>265</v>
      </c>
      <c r="I22" s="59">
        <v>33120000</v>
      </c>
      <c r="J22" s="62">
        <v>97.1</v>
      </c>
      <c r="K22" s="65"/>
      <c r="L22" s="65">
        <v>33120000</v>
      </c>
      <c r="M22" s="60">
        <f>I22-K22-L22</f>
        <v>0</v>
      </c>
      <c r="N22" s="62"/>
      <c r="O22" s="66"/>
    </row>
    <row r="23" spans="1:17" ht="15.6" customHeight="1">
      <c r="A23" s="55" t="s">
        <v>329</v>
      </c>
      <c r="B23" s="105" t="s">
        <v>327</v>
      </c>
      <c r="C23" s="56" t="s">
        <v>330</v>
      </c>
      <c r="D23" s="68">
        <v>1</v>
      </c>
      <c r="E23" s="68" t="s">
        <v>266</v>
      </c>
      <c r="F23" s="58">
        <v>3050000</v>
      </c>
      <c r="G23" s="68">
        <v>1</v>
      </c>
      <c r="H23" s="68" t="s">
        <v>266</v>
      </c>
      <c r="I23" s="59">
        <v>3050000</v>
      </c>
      <c r="J23" s="62">
        <v>100</v>
      </c>
      <c r="K23" s="65"/>
      <c r="L23" s="65">
        <v>3050000</v>
      </c>
      <c r="M23" s="60">
        <f t="shared" si="0"/>
        <v>0</v>
      </c>
      <c r="N23" s="62"/>
      <c r="O23" s="66"/>
      <c r="P23" s="101"/>
      <c r="Q23" s="101"/>
    </row>
    <row r="24" spans="1:17" ht="15.6" customHeight="1">
      <c r="A24" s="55" t="s">
        <v>235</v>
      </c>
      <c r="B24" s="62" t="s">
        <v>234</v>
      </c>
      <c r="C24" s="62" t="s">
        <v>331</v>
      </c>
      <c r="D24" s="68">
        <v>1</v>
      </c>
      <c r="E24" s="68" t="s">
        <v>267</v>
      </c>
      <c r="F24" s="58">
        <v>5575000</v>
      </c>
      <c r="G24" s="68">
        <v>1</v>
      </c>
      <c r="H24" s="68" t="s">
        <v>267</v>
      </c>
      <c r="I24" s="59">
        <v>5575000</v>
      </c>
      <c r="J24" s="62">
        <v>100</v>
      </c>
      <c r="K24" s="65"/>
      <c r="L24" s="65">
        <v>5575000</v>
      </c>
      <c r="M24" s="60">
        <f t="shared" si="0"/>
        <v>0</v>
      </c>
      <c r="N24" s="62"/>
      <c r="O24" s="66"/>
    </row>
    <row r="25" spans="1:17" ht="15.6" customHeight="1">
      <c r="A25" s="69" t="s">
        <v>233</v>
      </c>
      <c r="B25" s="62" t="s">
        <v>232</v>
      </c>
      <c r="C25" s="62" t="s">
        <v>275</v>
      </c>
      <c r="D25" s="68">
        <v>1</v>
      </c>
      <c r="E25" s="68" t="s">
        <v>266</v>
      </c>
      <c r="F25" s="64">
        <v>2220000</v>
      </c>
      <c r="G25" s="68">
        <v>1</v>
      </c>
      <c r="H25" s="68" t="s">
        <v>266</v>
      </c>
      <c r="I25" s="59">
        <v>1480000</v>
      </c>
      <c r="J25" s="62">
        <v>66.599999999999994</v>
      </c>
      <c r="K25" s="65"/>
      <c r="L25" s="65">
        <v>1480000</v>
      </c>
      <c r="M25" s="60">
        <f t="shared" si="0"/>
        <v>0</v>
      </c>
      <c r="N25" s="62"/>
      <c r="O25" s="66"/>
    </row>
    <row r="26" spans="1:17" ht="15.6" customHeight="1">
      <c r="A26" s="69" t="s">
        <v>231</v>
      </c>
      <c r="B26" s="62" t="s">
        <v>230</v>
      </c>
      <c r="C26" s="62" t="s">
        <v>332</v>
      </c>
      <c r="D26" s="68">
        <v>1</v>
      </c>
      <c r="E26" s="68" t="s">
        <v>266</v>
      </c>
      <c r="F26" s="58">
        <v>9476600</v>
      </c>
      <c r="G26" s="68">
        <v>1</v>
      </c>
      <c r="H26" s="68" t="s">
        <v>266</v>
      </c>
      <c r="I26" s="59">
        <v>6470000</v>
      </c>
      <c r="J26" s="62">
        <v>68.2</v>
      </c>
      <c r="K26" s="65"/>
      <c r="L26" s="65">
        <v>4170000</v>
      </c>
      <c r="M26" s="60">
        <f t="shared" si="0"/>
        <v>2300000</v>
      </c>
      <c r="N26" s="62"/>
      <c r="O26" s="66"/>
    </row>
    <row r="27" spans="1:17" ht="15.6" customHeight="1">
      <c r="A27" s="63" t="s">
        <v>337</v>
      </c>
      <c r="B27" s="105" t="s">
        <v>333</v>
      </c>
      <c r="C27" s="62" t="s">
        <v>334</v>
      </c>
      <c r="D27" s="68">
        <v>1</v>
      </c>
      <c r="E27" s="68" t="s">
        <v>266</v>
      </c>
      <c r="F27" s="58">
        <v>1100000</v>
      </c>
      <c r="G27" s="68">
        <v>1</v>
      </c>
      <c r="H27" s="68" t="s">
        <v>266</v>
      </c>
      <c r="I27" s="59">
        <v>1100000</v>
      </c>
      <c r="J27" s="62">
        <v>100</v>
      </c>
      <c r="K27" s="65"/>
      <c r="L27" s="65">
        <v>1100000</v>
      </c>
      <c r="M27" s="60">
        <f t="shared" si="0"/>
        <v>0</v>
      </c>
      <c r="N27" s="62"/>
      <c r="O27" s="66"/>
    </row>
    <row r="28" spans="1:17" ht="15.6" customHeight="1">
      <c r="A28" s="55" t="s">
        <v>229</v>
      </c>
      <c r="B28" s="62" t="s">
        <v>228</v>
      </c>
      <c r="C28" s="62" t="s">
        <v>335</v>
      </c>
      <c r="D28" s="68">
        <v>1</v>
      </c>
      <c r="E28" s="68" t="s">
        <v>266</v>
      </c>
      <c r="F28" s="64">
        <v>3800000</v>
      </c>
      <c r="G28" s="68">
        <v>1</v>
      </c>
      <c r="H28" s="68" t="s">
        <v>266</v>
      </c>
      <c r="I28" s="59">
        <v>0</v>
      </c>
      <c r="J28" s="62">
        <v>0</v>
      </c>
      <c r="K28" s="65"/>
      <c r="L28" s="65">
        <v>0</v>
      </c>
      <c r="M28" s="60">
        <f t="shared" si="0"/>
        <v>0</v>
      </c>
      <c r="N28" s="62"/>
      <c r="O28" s="66"/>
    </row>
    <row r="29" spans="1:17" ht="15.6" customHeight="1">
      <c r="A29" s="55" t="s">
        <v>227</v>
      </c>
      <c r="B29" s="62" t="s">
        <v>226</v>
      </c>
      <c r="C29" s="62" t="s">
        <v>276</v>
      </c>
      <c r="D29" s="68">
        <v>1</v>
      </c>
      <c r="E29" s="68" t="s">
        <v>266</v>
      </c>
      <c r="F29" s="64">
        <v>1550000</v>
      </c>
      <c r="G29" s="68">
        <v>1</v>
      </c>
      <c r="H29" s="68" t="s">
        <v>266</v>
      </c>
      <c r="I29" s="59">
        <v>1550000</v>
      </c>
      <c r="J29" s="62">
        <v>100</v>
      </c>
      <c r="K29" s="65"/>
      <c r="L29" s="65">
        <v>1550000</v>
      </c>
      <c r="M29" s="60">
        <f t="shared" si="0"/>
        <v>0</v>
      </c>
      <c r="N29" s="62"/>
      <c r="O29" s="66"/>
    </row>
    <row r="30" spans="1:17" ht="15.6" customHeight="1">
      <c r="A30" s="70" t="s">
        <v>338</v>
      </c>
      <c r="B30" s="105" t="s">
        <v>336</v>
      </c>
      <c r="C30" s="62" t="s">
        <v>339</v>
      </c>
      <c r="D30" s="68">
        <v>1</v>
      </c>
      <c r="E30" s="68" t="s">
        <v>266</v>
      </c>
      <c r="F30" s="64">
        <v>3750000</v>
      </c>
      <c r="G30" s="68">
        <v>1</v>
      </c>
      <c r="H30" s="68" t="s">
        <v>266</v>
      </c>
      <c r="I30" s="59">
        <v>2134000</v>
      </c>
      <c r="J30" s="62">
        <v>56.9</v>
      </c>
      <c r="K30" s="65"/>
      <c r="L30" s="65">
        <v>2134000</v>
      </c>
      <c r="M30" s="60">
        <f t="shared" si="0"/>
        <v>0</v>
      </c>
      <c r="N30" s="62"/>
      <c r="O30" s="66" t="s">
        <v>328</v>
      </c>
    </row>
    <row r="31" spans="1:17" ht="39.75">
      <c r="A31" s="69" t="s">
        <v>225</v>
      </c>
      <c r="B31" s="62" t="s">
        <v>224</v>
      </c>
      <c r="C31" s="62" t="s">
        <v>340</v>
      </c>
      <c r="D31" s="68">
        <v>3</v>
      </c>
      <c r="E31" s="68" t="s">
        <v>266</v>
      </c>
      <c r="F31" s="64">
        <v>10200000</v>
      </c>
      <c r="G31" s="68">
        <v>3</v>
      </c>
      <c r="H31" s="68" t="s">
        <v>266</v>
      </c>
      <c r="I31" s="59">
        <v>10200000</v>
      </c>
      <c r="J31" s="62">
        <v>100</v>
      </c>
      <c r="K31" s="65"/>
      <c r="L31" s="65">
        <v>10200000</v>
      </c>
      <c r="M31" s="60">
        <f t="shared" si="0"/>
        <v>0</v>
      </c>
      <c r="N31" s="62"/>
      <c r="O31" s="66"/>
    </row>
    <row r="32" spans="1:17" ht="15.6" customHeight="1">
      <c r="A32" s="69" t="s">
        <v>223</v>
      </c>
      <c r="B32" s="62" t="s">
        <v>222</v>
      </c>
      <c r="C32" s="62" t="s">
        <v>341</v>
      </c>
      <c r="D32" s="68">
        <v>1</v>
      </c>
      <c r="E32" s="68" t="s">
        <v>266</v>
      </c>
      <c r="F32" s="64">
        <v>3800000</v>
      </c>
      <c r="G32" s="68">
        <v>1</v>
      </c>
      <c r="H32" s="68" t="s">
        <v>266</v>
      </c>
      <c r="I32" s="59">
        <v>3800000</v>
      </c>
      <c r="J32" s="62">
        <v>100</v>
      </c>
      <c r="K32" s="65"/>
      <c r="L32" s="65">
        <v>3800000</v>
      </c>
      <c r="M32" s="60">
        <f t="shared" si="0"/>
        <v>0</v>
      </c>
      <c r="N32" s="62"/>
      <c r="O32" s="66"/>
    </row>
    <row r="33" spans="1:16" ht="27">
      <c r="A33" s="69" t="s">
        <v>221</v>
      </c>
      <c r="B33" s="62" t="s">
        <v>220</v>
      </c>
      <c r="C33" s="62" t="s">
        <v>342</v>
      </c>
      <c r="D33" s="68">
        <v>2</v>
      </c>
      <c r="E33" s="68" t="s">
        <v>266</v>
      </c>
      <c r="F33" s="64">
        <v>4650000</v>
      </c>
      <c r="G33" s="68">
        <v>2</v>
      </c>
      <c r="H33" s="68" t="s">
        <v>266</v>
      </c>
      <c r="I33" s="59">
        <v>4650000</v>
      </c>
      <c r="J33" s="62">
        <v>100</v>
      </c>
      <c r="K33" s="65"/>
      <c r="L33" s="65">
        <v>4650000</v>
      </c>
      <c r="M33" s="60">
        <f t="shared" si="0"/>
        <v>0</v>
      </c>
      <c r="N33" s="62"/>
      <c r="O33" s="66"/>
    </row>
    <row r="34" spans="1:16" ht="38.25">
      <c r="A34" s="71" t="s">
        <v>219</v>
      </c>
      <c r="B34" s="72" t="s">
        <v>218</v>
      </c>
      <c r="C34" s="72" t="s">
        <v>343</v>
      </c>
      <c r="D34" s="73">
        <v>3</v>
      </c>
      <c r="E34" s="73" t="s">
        <v>266</v>
      </c>
      <c r="F34" s="74">
        <v>8625000</v>
      </c>
      <c r="G34" s="73">
        <v>3</v>
      </c>
      <c r="H34" s="73" t="s">
        <v>266</v>
      </c>
      <c r="I34" s="75">
        <v>8625000</v>
      </c>
      <c r="J34" s="363">
        <v>100</v>
      </c>
      <c r="K34" s="77"/>
      <c r="L34" s="77">
        <v>8625000</v>
      </c>
      <c r="M34" s="60">
        <f t="shared" si="0"/>
        <v>0</v>
      </c>
      <c r="N34" s="72"/>
      <c r="O34" s="66"/>
    </row>
    <row r="35" spans="1:16" ht="38.25">
      <c r="A35" s="71" t="s">
        <v>344</v>
      </c>
      <c r="B35" s="105" t="s">
        <v>345</v>
      </c>
      <c r="C35" s="72" t="s">
        <v>346</v>
      </c>
      <c r="D35" s="73">
        <v>2</v>
      </c>
      <c r="E35" s="73" t="s">
        <v>266</v>
      </c>
      <c r="F35" s="74">
        <v>3625000</v>
      </c>
      <c r="G35" s="73">
        <v>2</v>
      </c>
      <c r="H35" s="73" t="s">
        <v>266</v>
      </c>
      <c r="I35" s="75">
        <v>3625000</v>
      </c>
      <c r="J35" s="363">
        <v>100</v>
      </c>
      <c r="K35" s="77"/>
      <c r="L35" s="77">
        <v>3625000</v>
      </c>
      <c r="M35" s="60">
        <f t="shared" si="0"/>
        <v>0</v>
      </c>
      <c r="N35" s="72"/>
      <c r="O35" s="66"/>
    </row>
    <row r="36" spans="1:16" ht="25.5">
      <c r="A36" s="69" t="s">
        <v>217</v>
      </c>
      <c r="B36" s="78" t="s">
        <v>216</v>
      </c>
      <c r="C36" s="78" t="s">
        <v>347</v>
      </c>
      <c r="D36" s="79">
        <v>3</v>
      </c>
      <c r="E36" s="79" t="s">
        <v>266</v>
      </c>
      <c r="F36" s="64">
        <v>6975000</v>
      </c>
      <c r="G36" s="79">
        <v>3</v>
      </c>
      <c r="H36" s="79" t="s">
        <v>266</v>
      </c>
      <c r="I36" s="59">
        <v>6975000</v>
      </c>
      <c r="J36" s="78">
        <v>100</v>
      </c>
      <c r="K36" s="80"/>
      <c r="L36" s="80">
        <v>6975000</v>
      </c>
      <c r="M36" s="60">
        <f t="shared" si="0"/>
        <v>0</v>
      </c>
      <c r="N36" s="78"/>
      <c r="O36" s="66"/>
    </row>
    <row r="37" spans="1:16" ht="15.6" customHeight="1">
      <c r="A37" s="69" t="s">
        <v>215</v>
      </c>
      <c r="B37" s="62" t="s">
        <v>214</v>
      </c>
      <c r="C37" s="62" t="s">
        <v>277</v>
      </c>
      <c r="D37" s="68">
        <v>1</v>
      </c>
      <c r="E37" s="68" t="s">
        <v>266</v>
      </c>
      <c r="F37" s="64">
        <v>4255000</v>
      </c>
      <c r="G37" s="68">
        <v>1</v>
      </c>
      <c r="H37" s="68" t="s">
        <v>266</v>
      </c>
      <c r="I37" s="59">
        <v>4255000</v>
      </c>
      <c r="J37" s="62">
        <v>100</v>
      </c>
      <c r="K37" s="65"/>
      <c r="L37" s="65">
        <v>4255000</v>
      </c>
      <c r="M37" s="60">
        <f t="shared" si="0"/>
        <v>0</v>
      </c>
      <c r="N37" s="62"/>
      <c r="O37" s="66"/>
    </row>
    <row r="38" spans="1:16" ht="39.75">
      <c r="A38" s="69" t="s">
        <v>213</v>
      </c>
      <c r="B38" s="62" t="s">
        <v>212</v>
      </c>
      <c r="C38" s="62" t="s">
        <v>348</v>
      </c>
      <c r="D38" s="68">
        <v>2</v>
      </c>
      <c r="E38" s="68" t="s">
        <v>266</v>
      </c>
      <c r="F38" s="64">
        <v>78812500</v>
      </c>
      <c r="G38" s="68">
        <v>2</v>
      </c>
      <c r="H38" s="68" t="s">
        <v>266</v>
      </c>
      <c r="I38" s="59">
        <v>78812500</v>
      </c>
      <c r="J38" s="62">
        <v>100</v>
      </c>
      <c r="K38" s="65"/>
      <c r="L38" s="65">
        <v>24840000</v>
      </c>
      <c r="M38" s="60">
        <f t="shared" si="0"/>
        <v>53972500</v>
      </c>
      <c r="N38" s="62"/>
      <c r="O38" s="67"/>
    </row>
    <row r="39" spans="1:16" ht="15.6" customHeight="1">
      <c r="A39" s="69" t="s">
        <v>211</v>
      </c>
      <c r="B39" s="62" t="s">
        <v>210</v>
      </c>
      <c r="C39" s="62" t="s">
        <v>278</v>
      </c>
      <c r="D39" s="68">
        <v>12</v>
      </c>
      <c r="E39" s="68" t="s">
        <v>265</v>
      </c>
      <c r="F39" s="64">
        <v>3600000</v>
      </c>
      <c r="G39" s="68">
        <v>12</v>
      </c>
      <c r="H39" s="68" t="s">
        <v>265</v>
      </c>
      <c r="I39" s="59">
        <v>2900000</v>
      </c>
      <c r="J39" s="62">
        <v>80.5</v>
      </c>
      <c r="K39" s="65"/>
      <c r="L39" s="65">
        <v>2900000</v>
      </c>
      <c r="M39" s="60">
        <f t="shared" si="0"/>
        <v>0</v>
      </c>
      <c r="N39" s="62"/>
      <c r="O39" s="66"/>
    </row>
    <row r="40" spans="1:16" ht="30.95" customHeight="1">
      <c r="A40" s="76" t="s">
        <v>349</v>
      </c>
      <c r="B40" s="106" t="s">
        <v>350</v>
      </c>
      <c r="C40" s="62" t="s">
        <v>351</v>
      </c>
      <c r="D40" s="73">
        <v>1</v>
      </c>
      <c r="E40" s="73" t="s">
        <v>300</v>
      </c>
      <c r="F40" s="81">
        <v>8220000</v>
      </c>
      <c r="G40" s="73">
        <v>1</v>
      </c>
      <c r="H40" s="73" t="s">
        <v>266</v>
      </c>
      <c r="I40" s="82">
        <v>8220000</v>
      </c>
      <c r="J40" s="83">
        <v>100</v>
      </c>
      <c r="K40" s="81"/>
      <c r="L40" s="81">
        <v>8220000</v>
      </c>
      <c r="M40" s="84">
        <f t="shared" si="0"/>
        <v>0</v>
      </c>
      <c r="N40" s="83"/>
      <c r="O40" s="66"/>
    </row>
    <row r="41" spans="1:16" ht="15" customHeight="1">
      <c r="A41" s="76" t="s">
        <v>352</v>
      </c>
      <c r="B41" s="105" t="s">
        <v>353</v>
      </c>
      <c r="C41" s="85" t="s">
        <v>354</v>
      </c>
      <c r="D41" s="73">
        <v>19</v>
      </c>
      <c r="E41" s="73" t="s">
        <v>267</v>
      </c>
      <c r="F41" s="81">
        <v>3800000</v>
      </c>
      <c r="G41" s="73">
        <v>19</v>
      </c>
      <c r="H41" s="73" t="s">
        <v>267</v>
      </c>
      <c r="I41" s="82">
        <v>2755000</v>
      </c>
      <c r="J41" s="83">
        <v>72.5</v>
      </c>
      <c r="K41" s="81"/>
      <c r="L41" s="81">
        <v>2755000</v>
      </c>
      <c r="M41" s="84">
        <f t="shared" si="0"/>
        <v>0</v>
      </c>
      <c r="N41" s="83"/>
      <c r="O41" s="66"/>
    </row>
    <row r="42" spans="1:16" ht="30.95" customHeight="1">
      <c r="A42" s="86" t="s">
        <v>209</v>
      </c>
      <c r="B42" s="83" t="s">
        <v>208</v>
      </c>
      <c r="C42" s="83" t="s">
        <v>355</v>
      </c>
      <c r="D42" s="73">
        <v>1</v>
      </c>
      <c r="E42" s="73" t="s">
        <v>266</v>
      </c>
      <c r="F42" s="81">
        <v>2900000</v>
      </c>
      <c r="G42" s="73">
        <v>1</v>
      </c>
      <c r="H42" s="73" t="s">
        <v>266</v>
      </c>
      <c r="I42" s="82">
        <v>2893752</v>
      </c>
      <c r="J42" s="84">
        <v>100</v>
      </c>
      <c r="K42" s="81"/>
      <c r="L42" s="81">
        <v>1700000</v>
      </c>
      <c r="M42" s="84">
        <f t="shared" si="0"/>
        <v>1193752</v>
      </c>
      <c r="N42" s="83"/>
      <c r="O42" s="66"/>
      <c r="P42" s="101"/>
    </row>
    <row r="43" spans="1:16" s="104" customFormat="1" ht="15.6" customHeight="1">
      <c r="A43" s="28">
        <v>2</v>
      </c>
      <c r="B43" s="7" t="s">
        <v>17</v>
      </c>
      <c r="C43" s="7"/>
      <c r="D43" s="31"/>
      <c r="E43" s="31"/>
      <c r="F43" s="5">
        <f>SUM(F44:F64)</f>
        <v>1274473499</v>
      </c>
      <c r="G43" s="31"/>
      <c r="H43" s="31"/>
      <c r="I43" s="8">
        <f>SUM(I44:I64)</f>
        <v>1203791500</v>
      </c>
      <c r="J43" s="7"/>
      <c r="K43" s="22">
        <f>SUM(K44:K64)</f>
        <v>935042500</v>
      </c>
      <c r="L43" s="22">
        <f>SUM(L44:L64)</f>
        <v>58650000</v>
      </c>
      <c r="M43" s="22">
        <f>SUM(M44:M64)</f>
        <v>210099000</v>
      </c>
      <c r="N43" s="7"/>
      <c r="O43" s="103"/>
    </row>
    <row r="44" spans="1:16" ht="15.6" customHeight="1">
      <c r="A44" s="29" t="s">
        <v>207</v>
      </c>
      <c r="B44" s="3" t="s">
        <v>206</v>
      </c>
      <c r="C44" s="3" t="s">
        <v>279</v>
      </c>
      <c r="D44" s="33">
        <v>12</v>
      </c>
      <c r="E44" s="33" t="s">
        <v>265</v>
      </c>
      <c r="F44" s="2">
        <v>14400000</v>
      </c>
      <c r="G44" s="33">
        <v>12</v>
      </c>
      <c r="H44" s="33" t="s">
        <v>265</v>
      </c>
      <c r="I44" s="1">
        <v>14400000</v>
      </c>
      <c r="J44" s="3">
        <v>100</v>
      </c>
      <c r="K44" s="13">
        <v>14400000</v>
      </c>
      <c r="L44" s="13"/>
      <c r="M44" s="16">
        <f t="shared" ref="M44:M63" si="1">I44-K44-L44</f>
        <v>0</v>
      </c>
      <c r="N44" s="3"/>
    </row>
    <row r="45" spans="1:16" ht="15.6" customHeight="1">
      <c r="A45" s="29" t="s">
        <v>205</v>
      </c>
      <c r="B45" s="3" t="s">
        <v>356</v>
      </c>
      <c r="C45" s="3" t="s">
        <v>357</v>
      </c>
      <c r="D45" s="33">
        <v>1</v>
      </c>
      <c r="E45" s="33" t="s">
        <v>266</v>
      </c>
      <c r="F45" s="2">
        <v>18750000</v>
      </c>
      <c r="G45" s="33">
        <v>1</v>
      </c>
      <c r="H45" s="33" t="s">
        <v>266</v>
      </c>
      <c r="I45" s="1">
        <v>18750000</v>
      </c>
      <c r="J45" s="3">
        <v>100</v>
      </c>
      <c r="K45" s="13"/>
      <c r="L45" s="13"/>
      <c r="M45" s="16">
        <f t="shared" si="1"/>
        <v>18750000</v>
      </c>
      <c r="N45" s="3"/>
    </row>
    <row r="46" spans="1:16" ht="15.6" customHeight="1">
      <c r="A46" s="29" t="s">
        <v>204</v>
      </c>
      <c r="B46" s="3" t="s">
        <v>203</v>
      </c>
      <c r="C46" s="3" t="s">
        <v>280</v>
      </c>
      <c r="D46" s="33">
        <v>1</v>
      </c>
      <c r="E46" s="33" t="s">
        <v>266</v>
      </c>
      <c r="F46" s="2">
        <v>1600000</v>
      </c>
      <c r="G46" s="33">
        <v>1</v>
      </c>
      <c r="H46" s="33" t="s">
        <v>266</v>
      </c>
      <c r="I46" s="1">
        <v>1600000</v>
      </c>
      <c r="J46" s="3">
        <v>100</v>
      </c>
      <c r="K46" s="13">
        <v>1600000</v>
      </c>
      <c r="L46" s="13"/>
      <c r="M46" s="16">
        <f t="shared" si="1"/>
        <v>0</v>
      </c>
      <c r="N46" s="3"/>
    </row>
    <row r="47" spans="1:16" ht="15" customHeight="1">
      <c r="A47" s="34" t="s">
        <v>360</v>
      </c>
      <c r="B47" s="91" t="s">
        <v>358</v>
      </c>
      <c r="C47" s="41" t="s">
        <v>359</v>
      </c>
      <c r="D47" s="35">
        <v>8</v>
      </c>
      <c r="E47" s="35" t="s">
        <v>267</v>
      </c>
      <c r="F47" s="39">
        <v>7200000</v>
      </c>
      <c r="G47" s="35">
        <v>8</v>
      </c>
      <c r="H47" s="35" t="s">
        <v>267</v>
      </c>
      <c r="I47" s="40">
        <v>7200000</v>
      </c>
      <c r="J47" s="41">
        <v>100</v>
      </c>
      <c r="K47" s="39">
        <v>7200000</v>
      </c>
      <c r="L47" s="39"/>
      <c r="M47" s="42"/>
      <c r="N47" s="41"/>
    </row>
    <row r="48" spans="1:16" ht="15.6" customHeight="1">
      <c r="A48" s="29" t="s">
        <v>202</v>
      </c>
      <c r="B48" s="3" t="s">
        <v>201</v>
      </c>
      <c r="C48" s="3" t="s">
        <v>281</v>
      </c>
      <c r="D48" s="33">
        <v>12</v>
      </c>
      <c r="E48" s="33" t="s">
        <v>265</v>
      </c>
      <c r="F48" s="2">
        <v>51480000</v>
      </c>
      <c r="G48" s="33">
        <v>12</v>
      </c>
      <c r="H48" s="33" t="s">
        <v>265</v>
      </c>
      <c r="I48" s="1">
        <v>51480000</v>
      </c>
      <c r="J48" s="3">
        <v>100</v>
      </c>
      <c r="K48" s="13">
        <v>51480000</v>
      </c>
      <c r="L48" s="13"/>
      <c r="M48" s="16">
        <f t="shared" si="1"/>
        <v>0</v>
      </c>
      <c r="N48" s="3"/>
      <c r="O48" s="87" t="s">
        <v>328</v>
      </c>
    </row>
    <row r="49" spans="1:15" ht="15.6" customHeight="1">
      <c r="A49" s="29" t="s">
        <v>200</v>
      </c>
      <c r="B49" s="3" t="s">
        <v>199</v>
      </c>
      <c r="C49" s="3" t="s">
        <v>282</v>
      </c>
      <c r="D49" s="33">
        <v>12</v>
      </c>
      <c r="E49" s="33" t="s">
        <v>265</v>
      </c>
      <c r="F49" s="2">
        <v>36300000</v>
      </c>
      <c r="G49" s="33">
        <v>12</v>
      </c>
      <c r="H49" s="33" t="s">
        <v>265</v>
      </c>
      <c r="I49" s="1">
        <v>36300000</v>
      </c>
      <c r="J49" s="3">
        <v>100</v>
      </c>
      <c r="K49" s="13">
        <v>36300000</v>
      </c>
      <c r="L49" s="13"/>
      <c r="M49" s="16">
        <f t="shared" si="1"/>
        <v>0</v>
      </c>
      <c r="N49" s="3"/>
    </row>
    <row r="50" spans="1:15" ht="15.6" customHeight="1">
      <c r="A50" s="27" t="s">
        <v>198</v>
      </c>
      <c r="B50" s="3" t="s">
        <v>422</v>
      </c>
      <c r="C50" s="3" t="s">
        <v>361</v>
      </c>
      <c r="D50" s="33">
        <v>800</v>
      </c>
      <c r="E50" s="33" t="s">
        <v>418</v>
      </c>
      <c r="F50" s="2">
        <f>[2]Des!$O$21</f>
        <v>203181000</v>
      </c>
      <c r="G50" s="33">
        <v>800</v>
      </c>
      <c r="H50" s="33" t="s">
        <v>418</v>
      </c>
      <c r="I50" s="1">
        <v>203181000</v>
      </c>
      <c r="J50" s="3">
        <v>100</v>
      </c>
      <c r="K50" s="13">
        <v>203181000</v>
      </c>
      <c r="L50" s="13"/>
      <c r="M50" s="16">
        <f t="shared" si="1"/>
        <v>0</v>
      </c>
      <c r="N50" s="3"/>
    </row>
    <row r="51" spans="1:15" ht="15.6" customHeight="1">
      <c r="A51" s="27" t="s">
        <v>198</v>
      </c>
      <c r="B51" s="3" t="s">
        <v>422</v>
      </c>
      <c r="C51" s="3" t="s">
        <v>423</v>
      </c>
      <c r="D51" s="33">
        <v>130</v>
      </c>
      <c r="E51" s="33" t="s">
        <v>418</v>
      </c>
      <c r="F51" s="2">
        <v>30000000</v>
      </c>
      <c r="G51" s="33">
        <v>130</v>
      </c>
      <c r="H51" s="33" t="s">
        <v>418</v>
      </c>
      <c r="I51" s="1">
        <v>22830000</v>
      </c>
      <c r="J51" s="3">
        <v>76.099999999999994</v>
      </c>
      <c r="K51" s="13">
        <v>0</v>
      </c>
      <c r="L51" s="13">
        <v>0</v>
      </c>
      <c r="M51" s="16">
        <f t="shared" si="1"/>
        <v>22830000</v>
      </c>
      <c r="N51" s="3"/>
    </row>
    <row r="52" spans="1:15" ht="15.6" customHeight="1">
      <c r="A52" s="27" t="s">
        <v>198</v>
      </c>
      <c r="B52" s="3" t="s">
        <v>422</v>
      </c>
      <c r="C52" s="3" t="s">
        <v>425</v>
      </c>
      <c r="D52" s="33">
        <v>250</v>
      </c>
      <c r="E52" s="33" t="s">
        <v>418</v>
      </c>
      <c r="F52" s="2">
        <v>50000000</v>
      </c>
      <c r="G52" s="33">
        <v>250</v>
      </c>
      <c r="H52" s="33" t="s">
        <v>418</v>
      </c>
      <c r="I52" s="1">
        <v>43580000</v>
      </c>
      <c r="J52" s="3">
        <v>87.16</v>
      </c>
      <c r="K52" s="13">
        <v>0</v>
      </c>
      <c r="L52" s="13">
        <v>0</v>
      </c>
      <c r="M52" s="16">
        <f>I52-K52-L52</f>
        <v>43580000</v>
      </c>
      <c r="N52" s="3"/>
    </row>
    <row r="53" spans="1:15" ht="15.6" customHeight="1">
      <c r="A53" s="27" t="s">
        <v>198</v>
      </c>
      <c r="B53" s="3" t="s">
        <v>422</v>
      </c>
      <c r="C53" s="3" t="s">
        <v>424</v>
      </c>
      <c r="D53" s="33">
        <v>60</v>
      </c>
      <c r="E53" s="33" t="s">
        <v>418</v>
      </c>
      <c r="F53" s="2">
        <v>15000000</v>
      </c>
      <c r="G53" s="33">
        <v>70</v>
      </c>
      <c r="H53" s="33" t="s">
        <v>418</v>
      </c>
      <c r="I53" s="1">
        <v>15000000</v>
      </c>
      <c r="J53" s="3">
        <v>100</v>
      </c>
      <c r="K53" s="13">
        <v>0</v>
      </c>
      <c r="L53" s="13">
        <v>0</v>
      </c>
      <c r="M53" s="16">
        <f>I53-K53-L53</f>
        <v>15000000</v>
      </c>
      <c r="N53" s="3"/>
    </row>
    <row r="54" spans="1:15" ht="25.5">
      <c r="A54" s="38" t="s">
        <v>197</v>
      </c>
      <c r="B54" s="41" t="s">
        <v>196</v>
      </c>
      <c r="C54" s="41" t="s">
        <v>362</v>
      </c>
      <c r="D54" s="35">
        <v>800</v>
      </c>
      <c r="E54" s="35" t="s">
        <v>418</v>
      </c>
      <c r="F54" s="36">
        <f>[2]Des!$O$22</f>
        <v>123801000</v>
      </c>
      <c r="G54" s="35">
        <v>850</v>
      </c>
      <c r="H54" s="35" t="s">
        <v>418</v>
      </c>
      <c r="I54" s="37">
        <v>123701000</v>
      </c>
      <c r="J54" s="41">
        <v>99.9</v>
      </c>
      <c r="K54" s="39">
        <v>123701000</v>
      </c>
      <c r="L54" s="39"/>
      <c r="M54" s="43">
        <f t="shared" si="1"/>
        <v>0</v>
      </c>
      <c r="N54" s="41"/>
      <c r="O54" s="101"/>
    </row>
    <row r="55" spans="1:15" ht="25.5">
      <c r="A55" s="38" t="s">
        <v>197</v>
      </c>
      <c r="B55" s="41" t="s">
        <v>196</v>
      </c>
      <c r="C55" s="41" t="s">
        <v>426</v>
      </c>
      <c r="D55" s="35">
        <v>50</v>
      </c>
      <c r="E55" s="35" t="s">
        <v>418</v>
      </c>
      <c r="F55" s="36">
        <v>7500000</v>
      </c>
      <c r="G55" s="35">
        <v>50</v>
      </c>
      <c r="H55" s="35" t="s">
        <v>418</v>
      </c>
      <c r="I55" s="37">
        <v>7500000</v>
      </c>
      <c r="J55" s="41">
        <v>100</v>
      </c>
      <c r="K55" s="39">
        <v>0</v>
      </c>
      <c r="L55" s="39">
        <v>0</v>
      </c>
      <c r="M55" s="43">
        <f t="shared" si="1"/>
        <v>7500000</v>
      </c>
      <c r="N55" s="41"/>
      <c r="O55" s="101"/>
    </row>
    <row r="56" spans="1:15" ht="25.5">
      <c r="A56" s="38" t="s">
        <v>195</v>
      </c>
      <c r="B56" s="41" t="s">
        <v>417</v>
      </c>
      <c r="C56" s="41" t="s">
        <v>421</v>
      </c>
      <c r="D56" s="35">
        <v>300</v>
      </c>
      <c r="E56" s="35" t="s">
        <v>418</v>
      </c>
      <c r="F56" s="36">
        <v>119386000</v>
      </c>
      <c r="G56" s="35">
        <v>315</v>
      </c>
      <c r="H56" s="35" t="s">
        <v>418</v>
      </c>
      <c r="I56" s="37">
        <v>119326000</v>
      </c>
      <c r="J56" s="41">
        <v>99.9</v>
      </c>
      <c r="K56" s="39">
        <v>119326000</v>
      </c>
      <c r="L56" s="39"/>
      <c r="M56" s="43">
        <f t="shared" si="1"/>
        <v>0</v>
      </c>
      <c r="N56" s="41"/>
      <c r="O56" s="101" t="s">
        <v>328</v>
      </c>
    </row>
    <row r="57" spans="1:15" ht="25.5">
      <c r="A57" s="38" t="s">
        <v>195</v>
      </c>
      <c r="B57" s="41" t="s">
        <v>415</v>
      </c>
      <c r="C57" s="41" t="s">
        <v>416</v>
      </c>
      <c r="D57" s="35">
        <v>250</v>
      </c>
      <c r="E57" s="35" t="s">
        <v>418</v>
      </c>
      <c r="F57" s="36">
        <v>204862000</v>
      </c>
      <c r="G57" s="35">
        <v>258</v>
      </c>
      <c r="H57" s="35" t="s">
        <v>418</v>
      </c>
      <c r="I57" s="37">
        <v>204862000</v>
      </c>
      <c r="J57" s="41">
        <v>100</v>
      </c>
      <c r="K57" s="39">
        <v>204862000</v>
      </c>
      <c r="L57" s="39"/>
      <c r="M57" s="43">
        <f t="shared" si="1"/>
        <v>0</v>
      </c>
      <c r="N57" s="41"/>
      <c r="O57" s="101"/>
    </row>
    <row r="58" spans="1:15" ht="25.5">
      <c r="A58" s="38" t="s">
        <v>195</v>
      </c>
      <c r="B58" s="41" t="s">
        <v>419</v>
      </c>
      <c r="C58" s="41" t="s">
        <v>420</v>
      </c>
      <c r="D58" s="35">
        <v>3</v>
      </c>
      <c r="E58" s="35" t="s">
        <v>267</v>
      </c>
      <c r="F58" s="36">
        <v>36512000</v>
      </c>
      <c r="G58" s="35">
        <v>3</v>
      </c>
      <c r="H58" s="35" t="s">
        <v>267</v>
      </c>
      <c r="I58" s="37">
        <v>36512000</v>
      </c>
      <c r="J58" s="41">
        <v>100</v>
      </c>
      <c r="K58" s="39">
        <v>36512000</v>
      </c>
      <c r="L58" s="39"/>
      <c r="M58" s="43">
        <f t="shared" si="1"/>
        <v>0</v>
      </c>
      <c r="N58" s="41"/>
      <c r="O58" s="101"/>
    </row>
    <row r="59" spans="1:15" ht="30.95" customHeight="1">
      <c r="A59" s="44" t="s">
        <v>363</v>
      </c>
      <c r="B59" s="90" t="s">
        <v>364</v>
      </c>
      <c r="C59" s="41" t="s">
        <v>365</v>
      </c>
      <c r="D59" s="35">
        <v>4</v>
      </c>
      <c r="E59" s="35" t="s">
        <v>267</v>
      </c>
      <c r="F59" s="36">
        <v>120126499</v>
      </c>
      <c r="G59" s="35">
        <v>4</v>
      </c>
      <c r="H59" s="35" t="s">
        <v>267</v>
      </c>
      <c r="I59" s="37">
        <v>118014000</v>
      </c>
      <c r="J59" s="41">
        <v>98.2</v>
      </c>
      <c r="K59" s="39"/>
      <c r="L59" s="39">
        <v>15575000</v>
      </c>
      <c r="M59" s="43">
        <f>I59-K59-L59</f>
        <v>102439000</v>
      </c>
      <c r="N59" s="41"/>
      <c r="O59" s="101"/>
    </row>
    <row r="60" spans="1:15" ht="15" customHeight="1">
      <c r="A60" s="44" t="s">
        <v>366</v>
      </c>
      <c r="B60" s="90" t="s">
        <v>367</v>
      </c>
      <c r="C60" s="41" t="s">
        <v>368</v>
      </c>
      <c r="D60" s="35">
        <v>2</v>
      </c>
      <c r="E60" s="35" t="s">
        <v>267</v>
      </c>
      <c r="F60" s="36">
        <v>50376500</v>
      </c>
      <c r="G60" s="45">
        <v>0</v>
      </c>
      <c r="H60" s="45">
        <v>0</v>
      </c>
      <c r="I60" s="37">
        <v>0</v>
      </c>
      <c r="J60" s="41">
        <v>0</v>
      </c>
      <c r="K60" s="39"/>
      <c r="L60" s="39"/>
      <c r="M60" s="43"/>
      <c r="N60" s="41"/>
      <c r="O60" s="101"/>
    </row>
    <row r="61" spans="1:15">
      <c r="A61" s="27" t="s">
        <v>370</v>
      </c>
      <c r="B61" s="90" t="s">
        <v>369</v>
      </c>
      <c r="C61" s="3" t="s">
        <v>371</v>
      </c>
      <c r="D61" s="33">
        <v>6</v>
      </c>
      <c r="E61" s="33" t="s">
        <v>267</v>
      </c>
      <c r="F61" s="2">
        <v>61082500</v>
      </c>
      <c r="G61" s="33">
        <v>6</v>
      </c>
      <c r="H61" s="33" t="s">
        <v>267</v>
      </c>
      <c r="I61" s="1">
        <v>61082500</v>
      </c>
      <c r="J61" s="3">
        <v>100</v>
      </c>
      <c r="K61" s="13">
        <v>61082500</v>
      </c>
      <c r="L61" s="13"/>
      <c r="M61" s="16">
        <f t="shared" si="1"/>
        <v>0</v>
      </c>
      <c r="N61" s="3"/>
    </row>
    <row r="62" spans="1:15" ht="15.6" customHeight="1">
      <c r="A62" s="27" t="s">
        <v>373</v>
      </c>
      <c r="B62" s="90" t="s">
        <v>372</v>
      </c>
      <c r="C62" s="3" t="s">
        <v>374</v>
      </c>
      <c r="D62" s="33">
        <v>1</v>
      </c>
      <c r="E62" s="33" t="s">
        <v>266</v>
      </c>
      <c r="F62" s="2">
        <v>47350000</v>
      </c>
      <c r="G62" s="33">
        <v>1</v>
      </c>
      <c r="H62" s="33" t="s">
        <v>266</v>
      </c>
      <c r="I62" s="1">
        <v>43075000</v>
      </c>
      <c r="J62" s="3">
        <v>91</v>
      </c>
      <c r="K62" s="13">
        <v>0</v>
      </c>
      <c r="L62" s="13">
        <v>43075000</v>
      </c>
      <c r="M62" s="16">
        <f t="shared" si="1"/>
        <v>0</v>
      </c>
      <c r="N62" s="3"/>
    </row>
    <row r="63" spans="1:15">
      <c r="A63" s="27" t="s">
        <v>377</v>
      </c>
      <c r="B63" s="90" t="s">
        <v>375</v>
      </c>
      <c r="C63" s="3" t="s">
        <v>379</v>
      </c>
      <c r="D63" s="33">
        <v>3</v>
      </c>
      <c r="E63" s="33" t="s">
        <v>267</v>
      </c>
      <c r="F63" s="2">
        <v>37267000</v>
      </c>
      <c r="G63" s="33">
        <v>3</v>
      </c>
      <c r="H63" s="33" t="s">
        <v>267</v>
      </c>
      <c r="I63" s="1">
        <v>37099000</v>
      </c>
      <c r="J63" s="3">
        <v>99.5</v>
      </c>
      <c r="K63" s="13">
        <v>37099000</v>
      </c>
      <c r="L63" s="13">
        <f>I63-K63</f>
        <v>0</v>
      </c>
      <c r="M63" s="16">
        <f t="shared" si="1"/>
        <v>0</v>
      </c>
      <c r="N63" s="3"/>
    </row>
    <row r="64" spans="1:15" ht="15.6" customHeight="1">
      <c r="A64" s="27" t="s">
        <v>378</v>
      </c>
      <c r="B64" s="90" t="s">
        <v>376</v>
      </c>
      <c r="C64" s="3" t="s">
        <v>380</v>
      </c>
      <c r="D64" s="33">
        <v>16</v>
      </c>
      <c r="E64" s="33" t="s">
        <v>267</v>
      </c>
      <c r="F64" s="2">
        <v>38299000</v>
      </c>
      <c r="G64" s="33">
        <v>16</v>
      </c>
      <c r="H64" s="33" t="s">
        <v>267</v>
      </c>
      <c r="I64" s="1">
        <v>38299000</v>
      </c>
      <c r="J64" s="3">
        <v>100</v>
      </c>
      <c r="K64" s="13">
        <v>38299000</v>
      </c>
      <c r="L64" s="13"/>
      <c r="M64" s="3"/>
      <c r="N64" s="3"/>
    </row>
    <row r="65" spans="1:15" s="104" customFormat="1" ht="15.6" customHeight="1">
      <c r="A65" s="28">
        <v>3</v>
      </c>
      <c r="B65" s="7" t="s">
        <v>194</v>
      </c>
      <c r="C65" s="7"/>
      <c r="D65" s="31"/>
      <c r="E65" s="31"/>
      <c r="F65" s="5">
        <f>SUM(F66:F77)</f>
        <v>60132500</v>
      </c>
      <c r="G65" s="31"/>
      <c r="H65" s="31"/>
      <c r="I65" s="4">
        <f>SUM(I66:I77)</f>
        <v>39985000</v>
      </c>
      <c r="J65" s="7"/>
      <c r="K65" s="22"/>
      <c r="L65" s="22">
        <f>SUM(L66:L77)</f>
        <v>33715000</v>
      </c>
      <c r="M65" s="22">
        <f>SUM(M66:M77)</f>
        <v>6270000</v>
      </c>
      <c r="N65" s="7"/>
      <c r="O65" s="103"/>
    </row>
    <row r="66" spans="1:15" s="104" customFormat="1" ht="15.6" customHeight="1">
      <c r="A66" s="14" t="s">
        <v>381</v>
      </c>
      <c r="B66" s="90" t="s">
        <v>382</v>
      </c>
      <c r="C66" s="3" t="s">
        <v>383</v>
      </c>
      <c r="D66" s="33">
        <v>1</v>
      </c>
      <c r="E66" s="33" t="s">
        <v>266</v>
      </c>
      <c r="F66" s="2">
        <v>2615000</v>
      </c>
      <c r="G66" s="33">
        <v>1</v>
      </c>
      <c r="H66" s="33" t="s">
        <v>266</v>
      </c>
      <c r="I66" s="1">
        <v>2615000</v>
      </c>
      <c r="J66" s="3">
        <v>100</v>
      </c>
      <c r="K66" s="13"/>
      <c r="L66" s="13">
        <v>2615000</v>
      </c>
      <c r="M66" s="13"/>
      <c r="N66" s="3"/>
    </row>
    <row r="67" spans="1:15" ht="15.6" customHeight="1">
      <c r="A67" s="27" t="s">
        <v>193</v>
      </c>
      <c r="B67" s="3" t="s">
        <v>192</v>
      </c>
      <c r="C67" s="3" t="s">
        <v>283</v>
      </c>
      <c r="D67" s="33">
        <v>1</v>
      </c>
      <c r="E67" s="33" t="s">
        <v>266</v>
      </c>
      <c r="F67" s="2">
        <v>7025000</v>
      </c>
      <c r="G67" s="33"/>
      <c r="H67" s="33"/>
      <c r="I67" s="1"/>
      <c r="J67" s="3">
        <v>0</v>
      </c>
      <c r="K67" s="13"/>
      <c r="L67" s="13"/>
      <c r="M67" s="16">
        <f t="shared" ref="M67:M77" si="2">I67-K67-L67</f>
        <v>0</v>
      </c>
      <c r="N67" s="3"/>
    </row>
    <row r="68" spans="1:15" ht="15.6" customHeight="1">
      <c r="A68" s="27" t="s">
        <v>384</v>
      </c>
      <c r="B68" s="90" t="s">
        <v>385</v>
      </c>
      <c r="C68" s="3" t="s">
        <v>386</v>
      </c>
      <c r="D68" s="33">
        <v>12</v>
      </c>
      <c r="E68" s="33" t="s">
        <v>266</v>
      </c>
      <c r="F68" s="2">
        <v>7200000</v>
      </c>
      <c r="G68" s="33">
        <v>12</v>
      </c>
      <c r="H68" s="33" t="s">
        <v>266</v>
      </c>
      <c r="I68" s="1">
        <v>7200000</v>
      </c>
      <c r="J68" s="3">
        <v>100</v>
      </c>
      <c r="K68" s="13"/>
      <c r="L68" s="13">
        <v>7200000</v>
      </c>
      <c r="M68" s="16">
        <f t="shared" si="2"/>
        <v>0</v>
      </c>
      <c r="N68" s="3"/>
    </row>
    <row r="69" spans="1:15" ht="15.6" customHeight="1">
      <c r="A69" s="27" t="s">
        <v>191</v>
      </c>
      <c r="B69" s="3" t="s">
        <v>190</v>
      </c>
      <c r="C69" s="3" t="s">
        <v>387</v>
      </c>
      <c r="D69" s="33">
        <v>1</v>
      </c>
      <c r="E69" s="33" t="s">
        <v>266</v>
      </c>
      <c r="F69" s="2">
        <v>15000000</v>
      </c>
      <c r="G69" s="33">
        <v>1</v>
      </c>
      <c r="H69" s="33" t="s">
        <v>266</v>
      </c>
      <c r="I69" s="1">
        <v>15000000</v>
      </c>
      <c r="J69" s="3">
        <v>100</v>
      </c>
      <c r="K69" s="13"/>
      <c r="L69" s="13">
        <v>12975000</v>
      </c>
      <c r="M69" s="16">
        <f t="shared" si="2"/>
        <v>2025000</v>
      </c>
      <c r="N69" s="3"/>
    </row>
    <row r="70" spans="1:15" ht="15.6" customHeight="1">
      <c r="A70" s="27" t="s">
        <v>189</v>
      </c>
      <c r="B70" s="3" t="s">
        <v>188</v>
      </c>
      <c r="C70" s="3" t="s">
        <v>284</v>
      </c>
      <c r="D70" s="33">
        <v>1</v>
      </c>
      <c r="E70" s="33" t="s">
        <v>266</v>
      </c>
      <c r="F70" s="2">
        <v>3685000</v>
      </c>
      <c r="G70" s="33">
        <v>1</v>
      </c>
      <c r="H70" s="33" t="s">
        <v>266</v>
      </c>
      <c r="I70" s="1">
        <v>3685000</v>
      </c>
      <c r="J70" s="3">
        <v>100</v>
      </c>
      <c r="K70" s="13"/>
      <c r="L70" s="13">
        <v>3685000</v>
      </c>
      <c r="M70" s="16">
        <f t="shared" si="2"/>
        <v>0</v>
      </c>
      <c r="N70" s="3"/>
    </row>
    <row r="71" spans="1:15" ht="15.6" customHeight="1">
      <c r="A71" s="27" t="s">
        <v>390</v>
      </c>
      <c r="B71" s="90" t="s">
        <v>388</v>
      </c>
      <c r="C71" s="3" t="s">
        <v>389</v>
      </c>
      <c r="D71" s="33">
        <v>1</v>
      </c>
      <c r="E71" s="33" t="s">
        <v>266</v>
      </c>
      <c r="F71" s="2">
        <v>1965000</v>
      </c>
      <c r="G71" s="33"/>
      <c r="H71" s="33"/>
      <c r="I71" s="1">
        <v>0</v>
      </c>
      <c r="J71" s="3">
        <v>0</v>
      </c>
      <c r="K71" s="13"/>
      <c r="L71" s="13"/>
      <c r="M71" s="16">
        <f t="shared" si="2"/>
        <v>0</v>
      </c>
      <c r="N71" s="3"/>
    </row>
    <row r="72" spans="1:15" ht="15.6" customHeight="1">
      <c r="A72" s="27" t="s">
        <v>391</v>
      </c>
      <c r="B72" s="107" t="s">
        <v>392</v>
      </c>
      <c r="C72" s="3" t="s">
        <v>393</v>
      </c>
      <c r="D72" s="33">
        <v>1</v>
      </c>
      <c r="E72" s="33" t="s">
        <v>266</v>
      </c>
      <c r="F72" s="2">
        <v>2440000</v>
      </c>
      <c r="G72" s="33">
        <v>1</v>
      </c>
      <c r="H72" s="33" t="s">
        <v>266</v>
      </c>
      <c r="I72" s="1">
        <v>2440000</v>
      </c>
      <c r="J72" s="3">
        <v>100</v>
      </c>
      <c r="K72" s="13"/>
      <c r="L72" s="13">
        <v>2440000</v>
      </c>
      <c r="M72" s="16">
        <f t="shared" si="2"/>
        <v>0</v>
      </c>
      <c r="N72" s="3"/>
    </row>
    <row r="73" spans="1:15" ht="15.6" customHeight="1">
      <c r="A73" s="27" t="s">
        <v>187</v>
      </c>
      <c r="B73" s="107" t="s">
        <v>186</v>
      </c>
      <c r="C73" s="3" t="s">
        <v>394</v>
      </c>
      <c r="D73" s="33">
        <v>1</v>
      </c>
      <c r="E73" s="33" t="s">
        <v>266</v>
      </c>
      <c r="F73" s="2">
        <v>3300000</v>
      </c>
      <c r="G73" s="33"/>
      <c r="H73" s="33"/>
      <c r="I73" s="1"/>
      <c r="J73" s="3">
        <v>0</v>
      </c>
      <c r="K73" s="13"/>
      <c r="L73" s="13"/>
      <c r="M73" s="16"/>
      <c r="N73" s="3"/>
    </row>
    <row r="74" spans="1:15" ht="15.6" customHeight="1">
      <c r="A74" s="27" t="s">
        <v>395</v>
      </c>
      <c r="B74" s="107" t="s">
        <v>396</v>
      </c>
      <c r="C74" s="3" t="s">
        <v>397</v>
      </c>
      <c r="D74" s="33">
        <v>1</v>
      </c>
      <c r="E74" s="33" t="s">
        <v>266</v>
      </c>
      <c r="F74" s="2">
        <v>4245000</v>
      </c>
      <c r="G74" s="33">
        <v>1</v>
      </c>
      <c r="H74" s="33" t="s">
        <v>266</v>
      </c>
      <c r="I74" s="1">
        <v>4245000</v>
      </c>
      <c r="J74" s="3">
        <v>100</v>
      </c>
      <c r="K74" s="13"/>
      <c r="L74" s="13"/>
      <c r="M74" s="16">
        <f>I74-K74-L74</f>
        <v>4245000</v>
      </c>
      <c r="N74" s="3"/>
    </row>
    <row r="75" spans="1:15" ht="15.6" customHeight="1">
      <c r="A75" s="27" t="s">
        <v>185</v>
      </c>
      <c r="B75" s="3" t="s">
        <v>184</v>
      </c>
      <c r="C75" s="3" t="s">
        <v>286</v>
      </c>
      <c r="D75" s="33">
        <v>1</v>
      </c>
      <c r="E75" s="33" t="s">
        <v>266</v>
      </c>
      <c r="F75" s="2">
        <v>1037500</v>
      </c>
      <c r="G75" s="108">
        <v>0</v>
      </c>
      <c r="H75" s="108">
        <v>0</v>
      </c>
      <c r="I75" s="1"/>
      <c r="J75" s="3">
        <v>0</v>
      </c>
      <c r="K75" s="13"/>
      <c r="L75" s="13"/>
      <c r="M75" s="16">
        <v>0</v>
      </c>
      <c r="N75" s="3"/>
    </row>
    <row r="76" spans="1:15" ht="15.6" customHeight="1">
      <c r="A76" s="27" t="s">
        <v>183</v>
      </c>
      <c r="B76" s="3" t="s">
        <v>182</v>
      </c>
      <c r="C76" s="3" t="s">
        <v>285</v>
      </c>
      <c r="D76" s="33">
        <v>1</v>
      </c>
      <c r="E76" s="33" t="s">
        <v>266</v>
      </c>
      <c r="F76" s="2">
        <v>6820000</v>
      </c>
      <c r="G76" s="108">
        <v>0</v>
      </c>
      <c r="H76" s="33"/>
      <c r="I76" s="1"/>
      <c r="J76" s="3">
        <v>0</v>
      </c>
      <c r="K76" s="13"/>
      <c r="L76" s="13"/>
      <c r="M76" s="16">
        <f t="shared" si="2"/>
        <v>0</v>
      </c>
      <c r="N76" s="3"/>
    </row>
    <row r="77" spans="1:15" ht="15.6" customHeight="1">
      <c r="A77" s="27" t="s">
        <v>181</v>
      </c>
      <c r="B77" s="3" t="s">
        <v>180</v>
      </c>
      <c r="C77" s="3" t="s">
        <v>180</v>
      </c>
      <c r="D77" s="33">
        <v>1</v>
      </c>
      <c r="E77" s="33" t="s">
        <v>266</v>
      </c>
      <c r="F77" s="2">
        <v>4800000</v>
      </c>
      <c r="G77" s="33">
        <v>1</v>
      </c>
      <c r="H77" s="33" t="s">
        <v>266</v>
      </c>
      <c r="I77" s="1">
        <v>4800000</v>
      </c>
      <c r="J77" s="3">
        <v>100</v>
      </c>
      <c r="K77" s="13"/>
      <c r="L77" s="13">
        <v>4800000</v>
      </c>
      <c r="M77" s="16">
        <f t="shared" si="2"/>
        <v>0</v>
      </c>
      <c r="N77" s="3"/>
    </row>
    <row r="78" spans="1:15" ht="15.6" customHeight="1">
      <c r="A78" s="14"/>
      <c r="B78" s="3"/>
      <c r="C78" s="3"/>
      <c r="D78" s="33"/>
      <c r="E78" s="33"/>
      <c r="F78" s="2"/>
      <c r="G78" s="33"/>
      <c r="H78" s="33"/>
      <c r="I78" s="1"/>
      <c r="J78" s="3"/>
      <c r="K78" s="13"/>
      <c r="L78" s="13"/>
      <c r="M78" s="3"/>
      <c r="N78" s="3"/>
    </row>
    <row r="79" spans="1:15" s="104" customFormat="1" ht="15.6" customHeight="1">
      <c r="A79" s="28">
        <v>4</v>
      </c>
      <c r="B79" s="7" t="s">
        <v>179</v>
      </c>
      <c r="C79" s="7"/>
      <c r="D79" s="31"/>
      <c r="E79" s="31"/>
      <c r="F79" s="5">
        <f>SUM(F80:F84)</f>
        <v>83595550</v>
      </c>
      <c r="G79" s="31"/>
      <c r="H79" s="31"/>
      <c r="I79" s="4">
        <f>SUM(I80:I84)</f>
        <v>76632000</v>
      </c>
      <c r="J79" s="7"/>
      <c r="K79" s="22">
        <f>SUM(K80:K84)</f>
        <v>73814500</v>
      </c>
      <c r="L79" s="22">
        <f>SUM(L80:L84)</f>
        <v>2817500</v>
      </c>
      <c r="M79" s="22">
        <f>SUM(M80:M84)</f>
        <v>0</v>
      </c>
      <c r="N79" s="7"/>
      <c r="O79" s="103"/>
    </row>
    <row r="80" spans="1:15" ht="15.6" customHeight="1">
      <c r="A80" s="27" t="s">
        <v>399</v>
      </c>
      <c r="B80" s="107" t="s">
        <v>398</v>
      </c>
      <c r="C80" s="15" t="s">
        <v>402</v>
      </c>
      <c r="D80" s="32">
        <v>1</v>
      </c>
      <c r="E80" s="32" t="s">
        <v>266</v>
      </c>
      <c r="F80" s="18">
        <v>2840000</v>
      </c>
      <c r="G80" s="109">
        <v>0</v>
      </c>
      <c r="H80" s="32"/>
      <c r="I80" s="1"/>
      <c r="J80" s="15">
        <v>0</v>
      </c>
      <c r="K80" s="17"/>
      <c r="L80" s="17"/>
      <c r="M80" s="16">
        <f t="shared" ref="M80:M84" si="3">I80-K80-L80</f>
        <v>0</v>
      </c>
      <c r="N80" s="15"/>
    </row>
    <row r="81" spans="1:16" ht="15.6" customHeight="1">
      <c r="A81" s="27" t="s">
        <v>400</v>
      </c>
      <c r="B81" s="107" t="s">
        <v>401</v>
      </c>
      <c r="C81" s="15" t="s">
        <v>403</v>
      </c>
      <c r="D81" s="32">
        <v>1</v>
      </c>
      <c r="E81" s="32" t="s">
        <v>266</v>
      </c>
      <c r="F81" s="18">
        <v>1405000</v>
      </c>
      <c r="G81" s="32">
        <v>1</v>
      </c>
      <c r="H81" s="32" t="s">
        <v>266</v>
      </c>
      <c r="I81" s="1">
        <v>1405000</v>
      </c>
      <c r="J81" s="15">
        <v>100</v>
      </c>
      <c r="K81" s="17">
        <v>0</v>
      </c>
      <c r="L81" s="17">
        <v>1405000</v>
      </c>
      <c r="M81" s="16">
        <f t="shared" si="3"/>
        <v>0</v>
      </c>
      <c r="N81" s="15"/>
    </row>
    <row r="82" spans="1:16" ht="15.6" customHeight="1">
      <c r="A82" s="27" t="s">
        <v>405</v>
      </c>
      <c r="B82" s="107" t="s">
        <v>404</v>
      </c>
      <c r="C82" s="15" t="s">
        <v>406</v>
      </c>
      <c r="D82" s="32">
        <v>1</v>
      </c>
      <c r="E82" s="32" t="s">
        <v>266</v>
      </c>
      <c r="F82" s="2">
        <v>1412500</v>
      </c>
      <c r="G82" s="32">
        <v>1</v>
      </c>
      <c r="H82" s="32" t="s">
        <v>266</v>
      </c>
      <c r="I82" s="1">
        <v>1412500</v>
      </c>
      <c r="J82" s="15">
        <v>100</v>
      </c>
      <c r="K82" s="17">
        <v>0</v>
      </c>
      <c r="L82" s="17">
        <v>1412500</v>
      </c>
      <c r="M82" s="16">
        <f t="shared" si="3"/>
        <v>0</v>
      </c>
      <c r="N82" s="15"/>
    </row>
    <row r="83" spans="1:16" ht="15.6" customHeight="1">
      <c r="A83" s="27" t="s">
        <v>407</v>
      </c>
      <c r="B83" s="107" t="s">
        <v>408</v>
      </c>
      <c r="C83" s="15" t="s">
        <v>409</v>
      </c>
      <c r="D83" s="32">
        <v>1</v>
      </c>
      <c r="E83" s="32" t="s">
        <v>266</v>
      </c>
      <c r="F83" s="18">
        <v>2032500</v>
      </c>
      <c r="G83" s="32">
        <v>1</v>
      </c>
      <c r="H83" s="32" t="s">
        <v>266</v>
      </c>
      <c r="I83" s="1">
        <v>2032500</v>
      </c>
      <c r="J83" s="15">
        <v>100</v>
      </c>
      <c r="K83" s="17">
        <v>2032500</v>
      </c>
      <c r="L83" s="17"/>
      <c r="M83" s="16">
        <f t="shared" si="3"/>
        <v>0</v>
      </c>
      <c r="N83" s="15"/>
    </row>
    <row r="84" spans="1:16" ht="15.6" customHeight="1">
      <c r="A84" s="27" t="s">
        <v>178</v>
      </c>
      <c r="B84" s="107" t="s">
        <v>177</v>
      </c>
      <c r="C84" s="15" t="s">
        <v>410</v>
      </c>
      <c r="D84" s="32">
        <v>3</v>
      </c>
      <c r="E84" s="32" t="s">
        <v>267</v>
      </c>
      <c r="F84" s="2">
        <v>75905550</v>
      </c>
      <c r="G84" s="32">
        <v>3</v>
      </c>
      <c r="H84" s="32" t="s">
        <v>267</v>
      </c>
      <c r="I84" s="1">
        <v>71782000</v>
      </c>
      <c r="J84" s="15">
        <v>94.5</v>
      </c>
      <c r="K84" s="17">
        <v>71782000</v>
      </c>
      <c r="L84" s="17"/>
      <c r="M84" s="16">
        <f t="shared" si="3"/>
        <v>0</v>
      </c>
      <c r="N84" s="15"/>
    </row>
    <row r="85" spans="1:16" ht="15.6" customHeight="1">
      <c r="A85" s="26"/>
      <c r="B85" s="15"/>
      <c r="C85" s="15"/>
      <c r="D85" s="32"/>
      <c r="E85" s="32"/>
      <c r="F85" s="2"/>
      <c r="G85" s="32"/>
      <c r="H85" s="32"/>
      <c r="I85" s="1">
        <v>0</v>
      </c>
      <c r="J85" s="15"/>
      <c r="K85" s="17"/>
      <c r="L85" s="17"/>
      <c r="M85" s="15"/>
      <c r="N85" s="15"/>
    </row>
    <row r="86" spans="1:16" ht="15.6" customHeight="1">
      <c r="A86" s="25">
        <v>2.5</v>
      </c>
      <c r="B86" s="20" t="s">
        <v>176</v>
      </c>
      <c r="C86" s="20"/>
      <c r="D86" s="30"/>
      <c r="E86" s="30"/>
      <c r="F86" s="24">
        <f>F87</f>
        <v>5895000</v>
      </c>
      <c r="G86" s="30"/>
      <c r="H86" s="30"/>
      <c r="I86" s="4">
        <f>I87</f>
        <v>3300000</v>
      </c>
      <c r="J86" s="20"/>
      <c r="K86" s="23"/>
      <c r="L86" s="22">
        <f>L87</f>
        <v>3300000</v>
      </c>
      <c r="M86" s="21">
        <f>M87</f>
        <v>0</v>
      </c>
      <c r="N86" s="20"/>
    </row>
    <row r="87" spans="1:16" ht="15.6" customHeight="1">
      <c r="A87" s="19">
        <v>8.6805555555555566E-2</v>
      </c>
      <c r="B87" s="15" t="s">
        <v>175</v>
      </c>
      <c r="C87" s="15" t="s">
        <v>287</v>
      </c>
      <c r="D87" s="32">
        <v>1</v>
      </c>
      <c r="E87" s="32" t="s">
        <v>266</v>
      </c>
      <c r="F87" s="18">
        <v>5895000</v>
      </c>
      <c r="G87" s="32">
        <v>1</v>
      </c>
      <c r="H87" s="32" t="s">
        <v>266</v>
      </c>
      <c r="I87" s="1">
        <v>3300000</v>
      </c>
      <c r="J87" s="15">
        <v>55.9</v>
      </c>
      <c r="K87" s="17"/>
      <c r="L87" s="17">
        <v>3300000</v>
      </c>
      <c r="M87" s="16">
        <f>I87-K87-L87</f>
        <v>0</v>
      </c>
      <c r="N87" s="15"/>
    </row>
    <row r="88" spans="1:16" ht="15.6" customHeight="1">
      <c r="A88" s="14"/>
      <c r="B88" s="3"/>
      <c r="C88" s="3"/>
      <c r="D88" s="3"/>
      <c r="E88" s="3"/>
      <c r="F88" s="5"/>
      <c r="G88" s="3"/>
      <c r="H88" s="3"/>
      <c r="I88" s="8"/>
      <c r="J88" s="3"/>
      <c r="K88" s="13"/>
      <c r="L88" s="13"/>
      <c r="M88" s="3"/>
      <c r="N88" s="3"/>
    </row>
    <row r="89" spans="1:16" s="104" customFormat="1">
      <c r="A89" s="11"/>
      <c r="B89" s="9" t="s">
        <v>174</v>
      </c>
      <c r="C89" s="9"/>
      <c r="D89" s="9"/>
      <c r="E89" s="9"/>
      <c r="F89" s="6">
        <f>F86+F79+F65+F43+F15</f>
        <v>2226285226</v>
      </c>
      <c r="G89" s="9"/>
      <c r="H89" s="9"/>
      <c r="I89" s="6">
        <f>I86+I79+I65+I43+I15</f>
        <v>2098312112</v>
      </c>
      <c r="J89" s="9"/>
      <c r="K89" s="10">
        <f>K15+K43+K65+K79+K86</f>
        <v>1008857000</v>
      </c>
      <c r="L89" s="10">
        <f>L15+L43+L65+L79+L86</f>
        <v>776919860</v>
      </c>
      <c r="M89" s="10">
        <f>M15+M43+M65+M79+M86</f>
        <v>312535252</v>
      </c>
      <c r="N89" s="9"/>
      <c r="P89" s="103"/>
    </row>
    <row r="90" spans="1:16" ht="9" customHeight="1">
      <c r="A90" s="12"/>
      <c r="B90" s="89"/>
      <c r="C90" s="89"/>
      <c r="D90" s="89"/>
      <c r="E90" s="89"/>
      <c r="F90" s="89"/>
      <c r="G90" s="89"/>
      <c r="H90" s="89"/>
      <c r="I90" s="89"/>
      <c r="J90" s="89"/>
      <c r="K90" s="89"/>
      <c r="L90" s="89"/>
      <c r="M90" s="89"/>
      <c r="N90" s="89"/>
    </row>
    <row r="91" spans="1:16">
      <c r="A91" s="12"/>
      <c r="B91" s="92"/>
      <c r="C91" s="92"/>
      <c r="D91" s="92"/>
      <c r="E91" s="92"/>
      <c r="F91" s="92"/>
      <c r="G91" s="92"/>
      <c r="H91" s="92"/>
      <c r="I91" s="92"/>
      <c r="J91" s="92"/>
      <c r="K91" s="93" t="s">
        <v>475</v>
      </c>
      <c r="L91" s="92"/>
      <c r="M91" s="92"/>
      <c r="N91" s="92"/>
      <c r="O91" s="101"/>
    </row>
    <row r="92" spans="1:16">
      <c r="A92" s="12"/>
      <c r="B92" s="92"/>
      <c r="C92" s="92"/>
      <c r="D92" s="92"/>
      <c r="E92" s="92"/>
      <c r="F92" s="92"/>
      <c r="G92" s="92"/>
      <c r="H92" s="92"/>
      <c r="I92" s="92"/>
      <c r="J92" s="92"/>
      <c r="K92" s="93" t="s">
        <v>173</v>
      </c>
      <c r="L92" s="92"/>
      <c r="M92" s="92"/>
      <c r="N92" s="92"/>
    </row>
    <row r="93" spans="1:16">
      <c r="A93" s="12"/>
      <c r="B93" s="92"/>
      <c r="C93" s="92"/>
      <c r="D93" s="92"/>
      <c r="E93" s="92"/>
      <c r="F93" s="92"/>
      <c r="G93" s="92"/>
      <c r="H93" s="92"/>
      <c r="I93" s="92"/>
      <c r="J93" s="92"/>
      <c r="K93" s="93"/>
      <c r="L93" s="92"/>
      <c r="M93" s="92"/>
      <c r="N93" s="92"/>
    </row>
    <row r="94" spans="1:16">
      <c r="A94" s="12"/>
      <c r="B94" s="92"/>
      <c r="C94" s="92"/>
      <c r="D94" s="92"/>
      <c r="E94" s="92"/>
      <c r="F94" s="92"/>
      <c r="G94" s="92"/>
      <c r="H94" s="92"/>
      <c r="I94" s="92"/>
      <c r="J94" s="92"/>
      <c r="K94" s="93"/>
      <c r="L94" s="92"/>
      <c r="M94" s="92"/>
      <c r="N94" s="92"/>
    </row>
    <row r="95" spans="1:16">
      <c r="A95" s="12"/>
      <c r="B95" s="94"/>
      <c r="C95" s="94"/>
      <c r="D95" s="94"/>
      <c r="E95" s="94"/>
      <c r="F95" s="94"/>
      <c r="G95" s="94"/>
      <c r="H95" s="94"/>
      <c r="I95" s="94"/>
      <c r="J95" s="94"/>
      <c r="K95" s="93" t="s">
        <v>411</v>
      </c>
      <c r="L95" s="94"/>
      <c r="M95" s="94"/>
      <c r="N95" s="94"/>
    </row>
  </sheetData>
  <mergeCells count="14">
    <mergeCell ref="K11:K13"/>
    <mergeCell ref="L11:L13"/>
    <mergeCell ref="M11:M13"/>
    <mergeCell ref="N11:N13"/>
    <mergeCell ref="A7:N7"/>
    <mergeCell ref="A8:N8"/>
    <mergeCell ref="A9:N9"/>
    <mergeCell ref="A10:A13"/>
    <mergeCell ref="B10:B13"/>
    <mergeCell ref="C10:C13"/>
    <mergeCell ref="D10:J10"/>
    <mergeCell ref="K10:N10"/>
    <mergeCell ref="D11:F11"/>
    <mergeCell ref="G11:J11"/>
  </mergeCells>
  <pageMargins left="0.7" right="0.8" top="0.77" bottom="0.41" header="0.3" footer="0.25"/>
  <pageSetup paperSize="10000" scale="57" fitToHeight="0" orientation="landscape" horizontalDpi="4294967293" verticalDpi="360" r:id="rId1"/>
</worksheet>
</file>

<file path=xl/worksheets/sheet5.xml><?xml version="1.0" encoding="utf-8"?>
<worksheet xmlns="http://schemas.openxmlformats.org/spreadsheetml/2006/main" xmlns:r="http://schemas.openxmlformats.org/officeDocument/2006/relationships">
  <dimension ref="A1:H38"/>
  <sheetViews>
    <sheetView topLeftCell="A22" workbookViewId="0">
      <selection sqref="A1:H38"/>
    </sheetView>
  </sheetViews>
  <sheetFormatPr defaultRowHeight="14.25"/>
  <cols>
    <col min="1" max="1" width="4.28515625" style="110" customWidth="1"/>
    <col min="2" max="2" width="25" style="110" customWidth="1"/>
    <col min="3" max="3" width="12.85546875" style="110" customWidth="1"/>
    <col min="4" max="4" width="22.28515625" style="110" customWidth="1"/>
    <col min="5" max="5" width="7.28515625" style="110" customWidth="1"/>
    <col min="6" max="6" width="6.7109375" style="110" customWidth="1"/>
    <col min="7" max="7" width="16.28515625" style="110" customWidth="1"/>
    <col min="8" max="8" width="13.28515625" style="110" customWidth="1"/>
    <col min="9" max="16384" width="9.140625" style="110"/>
  </cols>
  <sheetData>
    <row r="1" spans="1:8" ht="15">
      <c r="D1" s="204"/>
      <c r="E1" s="317" t="s">
        <v>427</v>
      </c>
      <c r="F1" s="317"/>
      <c r="G1" s="317"/>
      <c r="H1" s="317"/>
    </row>
    <row r="2" spans="1:8" ht="15">
      <c r="E2" s="317" t="s">
        <v>428</v>
      </c>
      <c r="F2" s="317"/>
      <c r="G2" s="317"/>
      <c r="H2" s="317"/>
    </row>
    <row r="3" spans="1:8" ht="15">
      <c r="E3" s="317" t="s">
        <v>429</v>
      </c>
      <c r="F3" s="317"/>
      <c r="G3" s="317"/>
      <c r="H3" s="317"/>
    </row>
    <row r="4" spans="1:8" ht="15">
      <c r="E4" s="317" t="s">
        <v>430</v>
      </c>
      <c r="F4" s="317"/>
      <c r="G4" s="317"/>
      <c r="H4" s="317"/>
    </row>
    <row r="5" spans="1:8" ht="15">
      <c r="E5" s="317" t="s">
        <v>431</v>
      </c>
      <c r="F5" s="317"/>
      <c r="G5" s="317"/>
      <c r="H5" s="317"/>
    </row>
    <row r="6" spans="1:8" ht="15">
      <c r="E6" s="317" t="s">
        <v>432</v>
      </c>
      <c r="F6" s="317"/>
      <c r="G6" s="317"/>
      <c r="H6" s="317"/>
    </row>
    <row r="7" spans="1:8" ht="15">
      <c r="E7" s="317" t="s">
        <v>433</v>
      </c>
      <c r="F7" s="317"/>
      <c r="G7" s="317"/>
      <c r="H7" s="317"/>
    </row>
    <row r="9" spans="1:8" ht="15">
      <c r="A9" s="354" t="s">
        <v>288</v>
      </c>
      <c r="B9" s="354"/>
      <c r="C9" s="354"/>
      <c r="D9" s="354"/>
      <c r="E9" s="354"/>
      <c r="F9" s="354"/>
      <c r="G9" s="354"/>
      <c r="H9" s="354"/>
    </row>
    <row r="11" spans="1:8">
      <c r="A11" s="110" t="s">
        <v>289</v>
      </c>
      <c r="C11" s="110" t="s">
        <v>322</v>
      </c>
    </row>
    <row r="12" spans="1:8">
      <c r="A12" s="110" t="s">
        <v>290</v>
      </c>
      <c r="C12" s="110" t="s">
        <v>303</v>
      </c>
    </row>
    <row r="13" spans="1:8">
      <c r="A13" s="110" t="s">
        <v>291</v>
      </c>
      <c r="C13" s="110" t="s">
        <v>304</v>
      </c>
    </row>
    <row r="14" spans="1:8">
      <c r="A14" s="110" t="s">
        <v>292</v>
      </c>
      <c r="C14" s="110" t="s">
        <v>305</v>
      </c>
    </row>
    <row r="16" spans="1:8">
      <c r="A16" s="353" t="s">
        <v>268</v>
      </c>
      <c r="B16" s="353" t="s">
        <v>293</v>
      </c>
      <c r="C16" s="352" t="s">
        <v>297</v>
      </c>
      <c r="D16" s="352"/>
      <c r="E16" s="352"/>
      <c r="F16" s="352"/>
      <c r="G16" s="352" t="s">
        <v>15</v>
      </c>
      <c r="H16" s="352"/>
    </row>
    <row r="17" spans="1:8">
      <c r="A17" s="353"/>
      <c r="B17" s="353"/>
      <c r="C17" s="205" t="s">
        <v>269</v>
      </c>
      <c r="D17" s="205" t="s">
        <v>294</v>
      </c>
      <c r="E17" s="205" t="s">
        <v>252</v>
      </c>
      <c r="F17" s="205" t="s">
        <v>251</v>
      </c>
      <c r="G17" s="205" t="s">
        <v>295</v>
      </c>
      <c r="H17" s="205" t="s">
        <v>296</v>
      </c>
    </row>
    <row r="18" spans="1:8">
      <c r="A18" s="206">
        <v>1</v>
      </c>
      <c r="B18" s="205" t="s">
        <v>298</v>
      </c>
      <c r="C18" s="205" t="s">
        <v>299</v>
      </c>
      <c r="D18" s="205" t="s">
        <v>311</v>
      </c>
      <c r="E18" s="207">
        <v>1</v>
      </c>
      <c r="F18" s="207" t="s">
        <v>300</v>
      </c>
      <c r="G18" s="208">
        <v>148468000</v>
      </c>
      <c r="H18" s="207" t="s">
        <v>301</v>
      </c>
    </row>
    <row r="19" spans="1:8">
      <c r="A19" s="206"/>
      <c r="B19" s="205"/>
      <c r="C19" s="205"/>
      <c r="D19" s="205"/>
      <c r="E19" s="207"/>
      <c r="F19" s="207"/>
      <c r="G19" s="208"/>
      <c r="H19" s="207"/>
    </row>
    <row r="20" spans="1:8">
      <c r="A20" s="206">
        <v>2</v>
      </c>
      <c r="B20" s="205" t="s">
        <v>312</v>
      </c>
      <c r="C20" s="205" t="s">
        <v>270</v>
      </c>
      <c r="D20" s="205" t="s">
        <v>313</v>
      </c>
      <c r="E20" s="207">
        <v>1</v>
      </c>
      <c r="F20" s="207" t="s">
        <v>300</v>
      </c>
      <c r="G20" s="208">
        <v>99700000</v>
      </c>
      <c r="H20" s="207" t="s">
        <v>301</v>
      </c>
    </row>
    <row r="21" spans="1:8">
      <c r="A21" s="206"/>
      <c r="B21" s="205"/>
      <c r="C21" s="205"/>
      <c r="D21" s="205"/>
      <c r="E21" s="205"/>
      <c r="F21" s="205"/>
      <c r="G21" s="205"/>
      <c r="H21" s="205"/>
    </row>
    <row r="22" spans="1:8">
      <c r="A22" s="206">
        <v>3</v>
      </c>
      <c r="B22" s="205" t="s">
        <v>314</v>
      </c>
      <c r="C22" s="205" t="s">
        <v>315</v>
      </c>
      <c r="D22" s="205" t="s">
        <v>316</v>
      </c>
      <c r="E22" s="207">
        <v>1</v>
      </c>
      <c r="F22" s="207" t="s">
        <v>300</v>
      </c>
      <c r="G22" s="208">
        <v>99695000</v>
      </c>
      <c r="H22" s="207" t="s">
        <v>301</v>
      </c>
    </row>
    <row r="23" spans="1:8">
      <c r="A23" s="206"/>
      <c r="B23" s="205"/>
      <c r="C23" s="205"/>
      <c r="D23" s="205"/>
      <c r="E23" s="207"/>
      <c r="F23" s="207"/>
      <c r="G23" s="208"/>
      <c r="H23" s="207"/>
    </row>
    <row r="24" spans="1:8" ht="30.95" customHeight="1">
      <c r="A24" s="209">
        <v>4</v>
      </c>
      <c r="B24" s="210" t="s">
        <v>317</v>
      </c>
      <c r="C24" s="210" t="s">
        <v>318</v>
      </c>
      <c r="D24" s="210" t="s">
        <v>319</v>
      </c>
      <c r="E24" s="209">
        <v>1</v>
      </c>
      <c r="F24" s="209" t="s">
        <v>300</v>
      </c>
      <c r="G24" s="211">
        <v>245000000</v>
      </c>
      <c r="H24" s="209" t="s">
        <v>320</v>
      </c>
    </row>
    <row r="25" spans="1:8" ht="15.6" customHeight="1">
      <c r="A25" s="209"/>
      <c r="B25" s="210"/>
      <c r="C25" s="210"/>
      <c r="D25" s="210"/>
      <c r="E25" s="209"/>
      <c r="F25" s="209"/>
      <c r="G25" s="211"/>
      <c r="H25" s="209"/>
    </row>
    <row r="26" spans="1:8" ht="30.95" customHeight="1">
      <c r="A26" s="209">
        <v>5</v>
      </c>
      <c r="B26" s="210" t="s">
        <v>434</v>
      </c>
      <c r="C26" s="210" t="s">
        <v>436</v>
      </c>
      <c r="D26" s="210" t="s">
        <v>435</v>
      </c>
      <c r="E26" s="209">
        <v>5</v>
      </c>
      <c r="F26" s="209" t="s">
        <v>300</v>
      </c>
      <c r="G26" s="211">
        <v>12500000</v>
      </c>
      <c r="H26" s="209" t="s">
        <v>301</v>
      </c>
    </row>
    <row r="27" spans="1:8" ht="15.6" customHeight="1">
      <c r="A27" s="209"/>
      <c r="B27" s="210"/>
      <c r="C27" s="210"/>
      <c r="D27" s="210"/>
      <c r="E27" s="209"/>
      <c r="F27" s="209"/>
      <c r="G27" s="211"/>
      <c r="H27" s="207"/>
    </row>
    <row r="28" spans="1:8" ht="30.95" customHeight="1">
      <c r="A28" s="209">
        <v>6</v>
      </c>
      <c r="B28" s="210" t="s">
        <v>412</v>
      </c>
      <c r="C28" s="210" t="s">
        <v>413</v>
      </c>
      <c r="D28" s="210" t="s">
        <v>414</v>
      </c>
      <c r="E28" s="209">
        <v>1</v>
      </c>
      <c r="F28" s="209" t="s">
        <v>300</v>
      </c>
      <c r="G28" s="211">
        <v>493607500</v>
      </c>
      <c r="H28" s="209" t="s">
        <v>320</v>
      </c>
    </row>
    <row r="29" spans="1:8" ht="15.6" customHeight="1">
      <c r="A29" s="209"/>
      <c r="B29" s="210"/>
      <c r="C29" s="210"/>
      <c r="D29" s="210"/>
      <c r="E29" s="209"/>
      <c r="F29" s="209"/>
      <c r="G29" s="211"/>
      <c r="H29" s="207"/>
    </row>
    <row r="30" spans="1:8" ht="15.6" customHeight="1">
      <c r="A30" s="209"/>
      <c r="B30" s="210"/>
      <c r="C30" s="210"/>
      <c r="D30" s="210"/>
      <c r="E30" s="209"/>
      <c r="F30" s="209"/>
      <c r="G30" s="211"/>
      <c r="H30" s="207"/>
    </row>
    <row r="31" spans="1:8" ht="15">
      <c r="A31" s="206"/>
      <c r="B31" s="212" t="s">
        <v>321</v>
      </c>
      <c r="C31" s="205"/>
      <c r="D31" s="205"/>
      <c r="E31" s="205"/>
      <c r="F31" s="205"/>
      <c r="G31" s="213">
        <f>SUM(G18:G30)</f>
        <v>1098970500</v>
      </c>
      <c r="H31" s="205"/>
    </row>
    <row r="33" spans="6:6">
      <c r="F33" s="183" t="s">
        <v>473</v>
      </c>
    </row>
    <row r="34" spans="6:6">
      <c r="F34" s="183" t="s">
        <v>323</v>
      </c>
    </row>
    <row r="35" spans="6:6">
      <c r="F35" s="183"/>
    </row>
    <row r="36" spans="6:6">
      <c r="F36" s="183"/>
    </row>
    <row r="37" spans="6:6">
      <c r="F37" s="183"/>
    </row>
    <row r="38" spans="6:6">
      <c r="F38" s="183" t="s">
        <v>306</v>
      </c>
    </row>
  </sheetData>
  <mergeCells count="12">
    <mergeCell ref="C16:F16"/>
    <mergeCell ref="G16:H16"/>
    <mergeCell ref="A16:A17"/>
    <mergeCell ref="B16:B17"/>
    <mergeCell ref="A9:H9"/>
    <mergeCell ref="E6:H6"/>
    <mergeCell ref="E7:H7"/>
    <mergeCell ref="E1:H1"/>
    <mergeCell ref="E2:H2"/>
    <mergeCell ref="E3:H3"/>
    <mergeCell ref="E5:H5"/>
    <mergeCell ref="E4:H4"/>
  </mergeCells>
  <pageMargins left="0.70866141732283472" right="0.70866141732283472" top="0.74803149606299213" bottom="0.74803149606299213" header="0.31496062992125984" footer="0.31496062992125984"/>
  <pageSetup paperSize="512" scale="80" orientation="portrait" horizontalDpi="0" verticalDpi="0" r:id="rId1"/>
</worksheet>
</file>

<file path=xl/worksheets/sheet6.xml><?xml version="1.0" encoding="utf-8"?>
<worksheet xmlns="http://schemas.openxmlformats.org/spreadsheetml/2006/main" xmlns:r="http://schemas.openxmlformats.org/officeDocument/2006/relationships">
  <dimension ref="A1:J39"/>
  <sheetViews>
    <sheetView topLeftCell="A22" workbookViewId="0">
      <selection activeCell="L38" sqref="L38"/>
    </sheetView>
  </sheetViews>
  <sheetFormatPr defaultRowHeight="15"/>
  <cols>
    <col min="1" max="1" width="5" style="120" customWidth="1"/>
    <col min="2" max="2" width="4.5703125" style="120" customWidth="1"/>
    <col min="3" max="8" width="9.140625" style="120"/>
    <col min="9" max="9" width="10.28515625" style="120" customWidth="1"/>
    <col min="10" max="10" width="10.7109375" style="120" customWidth="1"/>
    <col min="11" max="16384" width="9.140625" style="120"/>
  </cols>
  <sheetData>
    <row r="1" spans="1:10" ht="15.75">
      <c r="F1" s="127" t="s">
        <v>457</v>
      </c>
      <c r="G1" s="127"/>
      <c r="H1" s="127"/>
      <c r="I1" s="127"/>
    </row>
    <row r="2" spans="1:10" ht="15.75">
      <c r="F2" s="303" t="s">
        <v>428</v>
      </c>
      <c r="G2" s="303"/>
      <c r="H2" s="303"/>
      <c r="I2" s="303"/>
    </row>
    <row r="3" spans="1:10" ht="15.75">
      <c r="F3" s="127" t="s">
        <v>429</v>
      </c>
      <c r="G3" s="127"/>
      <c r="H3" s="127"/>
      <c r="I3" s="127"/>
    </row>
    <row r="4" spans="1:10" ht="15.75">
      <c r="F4" s="127" t="s">
        <v>430</v>
      </c>
      <c r="G4" s="127"/>
      <c r="H4" s="127"/>
      <c r="I4" s="127"/>
    </row>
    <row r="5" spans="1:10" ht="15.75">
      <c r="F5" s="127" t="s">
        <v>431</v>
      </c>
      <c r="G5" s="127"/>
      <c r="H5" s="127"/>
      <c r="I5" s="127"/>
    </row>
    <row r="6" spans="1:10" ht="15.75">
      <c r="F6" s="127" t="s">
        <v>432</v>
      </c>
      <c r="G6" s="127"/>
      <c r="H6" s="127"/>
      <c r="I6" s="127"/>
    </row>
    <row r="7" spans="1:10" ht="15.75">
      <c r="F7" s="127" t="s">
        <v>433</v>
      </c>
      <c r="G7" s="127"/>
      <c r="H7" s="127"/>
      <c r="I7" s="127"/>
    </row>
    <row r="8" spans="1:10" ht="15.75">
      <c r="F8" s="121"/>
      <c r="G8" s="121"/>
      <c r="H8" s="121"/>
      <c r="I8" s="121"/>
    </row>
    <row r="9" spans="1:10" ht="15.75">
      <c r="A9" s="355" t="s">
        <v>458</v>
      </c>
      <c r="B9" s="355"/>
      <c r="C9" s="355"/>
      <c r="D9" s="355"/>
      <c r="E9" s="355"/>
      <c r="F9" s="355"/>
      <c r="G9" s="355"/>
      <c r="H9" s="355"/>
      <c r="I9" s="355"/>
    </row>
    <row r="10" spans="1:10" ht="15.75">
      <c r="A10" s="355" t="s">
        <v>459</v>
      </c>
      <c r="B10" s="355"/>
      <c r="C10" s="355"/>
      <c r="D10" s="355"/>
      <c r="E10" s="355"/>
      <c r="F10" s="355"/>
      <c r="G10" s="355"/>
      <c r="H10" s="355"/>
      <c r="I10" s="355"/>
    </row>
    <row r="11" spans="1:10" ht="15.75">
      <c r="A11" s="355" t="s">
        <v>460</v>
      </c>
      <c r="B11" s="355"/>
      <c r="C11" s="355"/>
      <c r="D11" s="355"/>
      <c r="E11" s="355"/>
      <c r="F11" s="355"/>
      <c r="G11" s="355"/>
      <c r="H11" s="355"/>
      <c r="I11" s="355"/>
    </row>
    <row r="13" spans="1:10">
      <c r="A13" s="356" t="s">
        <v>461</v>
      </c>
      <c r="B13" s="356"/>
      <c r="C13" s="356"/>
      <c r="D13" s="356"/>
      <c r="E13" s="356"/>
      <c r="F13" s="356"/>
      <c r="G13" s="356"/>
      <c r="H13" s="356"/>
      <c r="I13" s="356"/>
      <c r="J13" s="122" t="s">
        <v>468</v>
      </c>
    </row>
    <row r="14" spans="1:10">
      <c r="A14" s="120" t="s">
        <v>445</v>
      </c>
      <c r="B14" s="120" t="s">
        <v>444</v>
      </c>
      <c r="J14" s="122">
        <v>1</v>
      </c>
    </row>
    <row r="15" spans="1:10">
      <c r="A15" s="120" t="s">
        <v>446</v>
      </c>
      <c r="B15" s="120" t="s">
        <v>447</v>
      </c>
      <c r="J15" s="122">
        <v>2</v>
      </c>
    </row>
    <row r="16" spans="1:10">
      <c r="A16" s="122" t="s">
        <v>448</v>
      </c>
      <c r="B16" s="120" t="s">
        <v>454</v>
      </c>
      <c r="J16" s="122">
        <v>2</v>
      </c>
    </row>
    <row r="17" spans="1:10">
      <c r="A17" s="122" t="s">
        <v>449</v>
      </c>
      <c r="B17" s="120" t="s">
        <v>451</v>
      </c>
      <c r="J17" s="122">
        <v>2</v>
      </c>
    </row>
    <row r="18" spans="1:10">
      <c r="A18" s="122" t="s">
        <v>450</v>
      </c>
      <c r="B18" s="120" t="s">
        <v>453</v>
      </c>
      <c r="J18" s="122">
        <v>2</v>
      </c>
    </row>
    <row r="19" spans="1:10">
      <c r="C19" s="123" t="s">
        <v>37</v>
      </c>
      <c r="J19" s="122">
        <v>2</v>
      </c>
    </row>
    <row r="20" spans="1:10">
      <c r="C20" s="124" t="s">
        <v>44</v>
      </c>
      <c r="J20" s="122">
        <v>2</v>
      </c>
    </row>
    <row r="21" spans="1:10">
      <c r="C21" s="125" t="s">
        <v>455</v>
      </c>
      <c r="J21" s="122">
        <v>2</v>
      </c>
    </row>
    <row r="22" spans="1:10">
      <c r="C22" s="126" t="s">
        <v>55</v>
      </c>
      <c r="J22" s="122">
        <v>2</v>
      </c>
    </row>
    <row r="23" spans="1:10">
      <c r="C23" s="126" t="s">
        <v>57</v>
      </c>
      <c r="J23" s="122">
        <v>3</v>
      </c>
    </row>
    <row r="24" spans="1:10">
      <c r="C24" s="126" t="s">
        <v>68</v>
      </c>
      <c r="J24" s="122">
        <v>3</v>
      </c>
    </row>
    <row r="25" spans="1:10">
      <c r="C25" s="126" t="s">
        <v>69</v>
      </c>
      <c r="J25" s="122">
        <v>3</v>
      </c>
    </row>
    <row r="26" spans="1:10">
      <c r="C26" s="126" t="s">
        <v>73</v>
      </c>
      <c r="J26" s="122">
        <v>3</v>
      </c>
    </row>
    <row r="27" spans="1:10">
      <c r="C27" s="126" t="s">
        <v>82</v>
      </c>
      <c r="J27" s="122">
        <v>3</v>
      </c>
    </row>
    <row r="28" spans="1:10">
      <c r="C28" s="126" t="s">
        <v>87</v>
      </c>
      <c r="J28" s="122">
        <v>3</v>
      </c>
    </row>
    <row r="29" spans="1:10">
      <c r="C29" s="126" t="s">
        <v>89</v>
      </c>
      <c r="J29" s="122">
        <v>4</v>
      </c>
    </row>
    <row r="30" spans="1:10">
      <c r="C30" s="126" t="s">
        <v>90</v>
      </c>
      <c r="J30" s="122">
        <v>4</v>
      </c>
    </row>
    <row r="31" spans="1:10">
      <c r="C31" s="126" t="s">
        <v>470</v>
      </c>
      <c r="J31" s="122"/>
    </row>
    <row r="32" spans="1:10">
      <c r="C32" s="126" t="s">
        <v>469</v>
      </c>
      <c r="J32" s="122">
        <v>4</v>
      </c>
    </row>
    <row r="33" spans="1:10">
      <c r="C33" s="126" t="s">
        <v>94</v>
      </c>
      <c r="J33" s="122">
        <v>4</v>
      </c>
    </row>
    <row r="34" spans="1:10">
      <c r="C34" s="126" t="s">
        <v>456</v>
      </c>
      <c r="J34" s="122">
        <v>4</v>
      </c>
    </row>
    <row r="35" spans="1:10">
      <c r="C35" s="126" t="s">
        <v>150</v>
      </c>
      <c r="J35" s="122">
        <v>5</v>
      </c>
    </row>
    <row r="36" spans="1:10">
      <c r="C36" s="126" t="s">
        <v>160</v>
      </c>
      <c r="J36" s="122">
        <v>6</v>
      </c>
    </row>
    <row r="37" spans="1:10">
      <c r="C37" s="126" t="s">
        <v>167</v>
      </c>
      <c r="J37" s="122">
        <v>6</v>
      </c>
    </row>
    <row r="38" spans="1:10">
      <c r="A38" s="120" t="s">
        <v>464</v>
      </c>
      <c r="B38" s="120" t="s">
        <v>465</v>
      </c>
      <c r="J38" s="301" t="s">
        <v>476</v>
      </c>
    </row>
    <row r="39" spans="1:10">
      <c r="C39" s="126"/>
    </row>
  </sheetData>
  <mergeCells count="5">
    <mergeCell ref="A11:I11"/>
    <mergeCell ref="A13:I13"/>
    <mergeCell ref="F2:I2"/>
    <mergeCell ref="A9:I9"/>
    <mergeCell ref="A10:I10"/>
  </mergeCells>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Lap APBDes</vt:lpstr>
      <vt:lpstr>CALK</vt:lpstr>
      <vt:lpstr>Aset Desa</vt:lpstr>
      <vt:lpstr>Realisasi Kegiatan</vt:lpstr>
      <vt:lpstr>Lintas Sektor</vt:lpstr>
      <vt:lpstr>Lap Keuangan</vt:lpstr>
      <vt:lpstr>'Aset Desa'!Print_Area</vt:lpstr>
      <vt:lpstr>CALK!Print_Area</vt:lpstr>
      <vt:lpstr>'Lap APBDes'!Print_Area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2020-01-24T04:20:53Z</cp:lastPrinted>
  <dcterms:created xsi:type="dcterms:W3CDTF">2020-01-02T03:53:47Z</dcterms:created>
  <dcterms:modified xsi:type="dcterms:W3CDTF">2020-01-24T04:29:15Z</dcterms:modified>
</cp:coreProperties>
</file>